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90" firstSheet="1" activeTab="2"/>
  </bookViews>
  <sheets>
    <sheet name="Zał. Nr 1" sheetId="1" r:id="rId1"/>
    <sheet name="Zał. Nr 2" sheetId="2" r:id="rId2"/>
    <sheet name="Zał. Nr 3" sheetId="3" r:id="rId3"/>
    <sheet name="Zał. Nr 4" sheetId="4" r:id="rId4"/>
    <sheet name="Zał Nr. 5" sheetId="5" r:id="rId5"/>
    <sheet name="Zał. Nr 6" sheetId="6" r:id="rId6"/>
    <sheet name="Zał. Nr 7" sheetId="7" r:id="rId7"/>
    <sheet name="Zał. Nr 8" sheetId="8" r:id="rId8"/>
    <sheet name="Zał. Nr 9" sheetId="9" r:id="rId9"/>
    <sheet name="Zał. Nr 10" sheetId="10" r:id="rId10"/>
    <sheet name="Zał. Nr 11" sheetId="11" r:id="rId11"/>
    <sheet name="Zał. 12" sheetId="12" r:id="rId12"/>
    <sheet name="Zał. Nr 13" sheetId="13" r:id="rId13"/>
  </sheets>
  <externalReferences>
    <externalReference r:id="rId16"/>
  </externalReferences>
  <definedNames>
    <definedName name="A" localSheetId="11">#REF!</definedName>
    <definedName name="A" localSheetId="9">#REF!</definedName>
    <definedName name="A" localSheetId="10">#REF!</definedName>
    <definedName name="A" localSheetId="12">#REF!</definedName>
    <definedName name="A" localSheetId="1">'Zał. Nr 2'!$D$1</definedName>
    <definedName name="A" localSheetId="5">#REF!</definedName>
    <definedName name="A" localSheetId="6">#REF!</definedName>
    <definedName name="A" localSheetId="8">#REF!</definedName>
    <definedName name="A">#REF!</definedName>
    <definedName name="ABC" localSheetId="11">#REF!</definedName>
    <definedName name="ABC" localSheetId="9">#REF!</definedName>
    <definedName name="ABC" localSheetId="10">#REF!</definedName>
    <definedName name="ABC" localSheetId="12">#REF!</definedName>
    <definedName name="ABC" localSheetId="1">'Zał. Nr 2'!$E$32</definedName>
    <definedName name="ABC" localSheetId="5">#REF!</definedName>
    <definedName name="ABC" localSheetId="6">#REF!</definedName>
    <definedName name="ABC" localSheetId="8">#REF!</definedName>
    <definedName name="ABC">#REF!</definedName>
    <definedName name="_xlnm.Print_Area" localSheetId="0">'Zał. Nr 1'!$A$1:$I$111</definedName>
    <definedName name="_xlnm.Print_Area" localSheetId="1">'Zał. Nr 2'!$A$1:$CK$151</definedName>
  </definedNames>
  <calcPr fullCalcOnLoad="1"/>
</workbook>
</file>

<file path=xl/sharedStrings.xml><?xml version="1.0" encoding="utf-8"?>
<sst xmlns="http://schemas.openxmlformats.org/spreadsheetml/2006/main" count="953" uniqueCount="521">
  <si>
    <t>Wyszczególnienie</t>
  </si>
  <si>
    <t>4.</t>
  </si>
  <si>
    <t>Dział</t>
  </si>
  <si>
    <t>Rozdział</t>
  </si>
  <si>
    <t>§</t>
  </si>
  <si>
    <t>w tym:</t>
  </si>
  <si>
    <t>Wydatki</t>
  </si>
  <si>
    <t>Przychody</t>
  </si>
  <si>
    <t>I.</t>
  </si>
  <si>
    <t>1.</t>
  </si>
  <si>
    <t>2.</t>
  </si>
  <si>
    <t>3.</t>
  </si>
  <si>
    <t>II.</t>
  </si>
  <si>
    <t>III.</t>
  </si>
  <si>
    <t>Nazwa</t>
  </si>
  <si>
    <t>5.</t>
  </si>
  <si>
    <t>6.</t>
  </si>
  <si>
    <t>7.</t>
  </si>
  <si>
    <t>8.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</si>
  <si>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</si>
  <si>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</si>
  <si>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</si>
  <si>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</si>
  <si>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</si>
  <si>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</si>
  <si>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</si>
  <si>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Kwota dotacji</t>
  </si>
  <si>
    <t>Nazwa instytucji</t>
  </si>
  <si>
    <t>Ochrony Środowiska i Gospodarki Wodnej</t>
  </si>
  <si>
    <t>x</t>
  </si>
  <si>
    <t>w  złotych</t>
  </si>
  <si>
    <t>Lp.</t>
  </si>
  <si>
    <t>Stan środków obrotowych na początek roku</t>
  </si>
  <si>
    <t>Stan środków obrotowych na koniec roku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</si>
  <si>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</si>
  <si>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</si>
  <si>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</si>
  <si>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Nazwa jednostki
 otrzymującej dotację</t>
  </si>
  <si>
    <t>Zakres</t>
  </si>
  <si>
    <t>Planowane wydatki</t>
  </si>
  <si>
    <t>z tego:</t>
  </si>
  <si>
    <t>obligacje</t>
  </si>
  <si>
    <t>1.1</t>
  </si>
  <si>
    <t>1.2</t>
  </si>
  <si>
    <t>1.3</t>
  </si>
  <si>
    <t>Dotacje</t>
  </si>
  <si>
    <t>Wydatki
z tytułu poręczeń
i gwarancji</t>
  </si>
  <si>
    <t>wynagrodzenia</t>
  </si>
  <si>
    <t>pochodne od wynagrodzeń</t>
  </si>
  <si>
    <t>Wydatki
bieżące</t>
  </si>
  <si>
    <t>Wydatki
majątkowe</t>
  </si>
  <si>
    <t>Dotacje
ogółem</t>
  </si>
  <si>
    <t>środki wymienione
w art. 5 ust. 1 pkt 2 i 3 u.f.p.</t>
  </si>
  <si>
    <t>Ogółem</t>
  </si>
  <si>
    <t>Łączne koszty finansowe</t>
  </si>
  <si>
    <t>Źródło dochodów</t>
  </si>
  <si>
    <t>§*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</si>
  <si>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</si>
  <si>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</si>
  <si>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</si>
  <si>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</si>
  <si>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</si>
  <si>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</si>
  <si>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</si>
  <si>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Wydatki
ogółem
(6+10)</t>
  </si>
  <si>
    <t>świadczenia społeczne</t>
  </si>
  <si>
    <t>z tego źródła finansowania</t>
  </si>
  <si>
    <t>Pochodne od 
wynagro-dzeń</t>
  </si>
  <si>
    <t>Wpływy z usług</t>
  </si>
  <si>
    <t>Dochody z najmu i dzierżawy składników majątkowych Skarbu Państwa, jednostek samorządu terytorialnego lub innych jednostek zaliczanych do sektora finansów publicznych oraz innych umów o podobnym charakterze</t>
  </si>
  <si>
    <t>Dotacje celowe otrzymane z budżetu państwa na realizację zadań  bieżących z zakresu adminisistracji rządowej oraz innych zadań zleconych gminie ustawami</t>
  </si>
  <si>
    <t>ROLNICTWO I ŁOWIECTWO</t>
  </si>
  <si>
    <t>LEŚNICTWO</t>
  </si>
  <si>
    <t>Gospodarka leśna</t>
  </si>
  <si>
    <t>GOSPODARKA MIESZKANIOWA</t>
  </si>
  <si>
    <t>ADMINISTRACJA PUBLICZNA</t>
  </si>
  <si>
    <t>Pozostałe odsetki</t>
  </si>
  <si>
    <t>Podatek od nieruchomości</t>
  </si>
  <si>
    <t>Podatek rolny</t>
  </si>
  <si>
    <t>Podatek leśny</t>
  </si>
  <si>
    <t>Podatek od środków transportowych</t>
  </si>
  <si>
    <t>0310</t>
  </si>
  <si>
    <t>0320</t>
  </si>
  <si>
    <t>0330</t>
  </si>
  <si>
    <t>0340</t>
  </si>
  <si>
    <t>0830</t>
  </si>
  <si>
    <t>0750</t>
  </si>
  <si>
    <t>0920</t>
  </si>
  <si>
    <t>0360</t>
  </si>
  <si>
    <t>Podatek od spadków i darowizn</t>
  </si>
  <si>
    <t>0500</t>
  </si>
  <si>
    <t>Podatek od czynności cywilno prawnych</t>
  </si>
  <si>
    <t>0910</t>
  </si>
  <si>
    <t>0020</t>
  </si>
  <si>
    <t>0350</t>
  </si>
  <si>
    <t>Podatek od działalności gospodarczej osób fizycznych, opłacany w formie karty podatkowej</t>
  </si>
  <si>
    <t>0410</t>
  </si>
  <si>
    <t>Wpływy z opłaty skarbowej</t>
  </si>
  <si>
    <t>758</t>
  </si>
  <si>
    <t>RÓŻNE ROZLICZENIA</t>
  </si>
  <si>
    <t>2920</t>
  </si>
  <si>
    <t>Subwencje ogólne z budżetu państwa</t>
  </si>
  <si>
    <t>801</t>
  </si>
  <si>
    <t>OŚWIATA I WYCHOWANIE</t>
  </si>
  <si>
    <t>852</t>
  </si>
  <si>
    <t>POMOC SPOŁECZNA</t>
  </si>
  <si>
    <t>854</t>
  </si>
  <si>
    <t>EDUKACYJNA OPIEKA WYCHOWAWCZA</t>
  </si>
  <si>
    <t>900</t>
  </si>
  <si>
    <t>DOCHODY OGÓŁEM</t>
  </si>
  <si>
    <t>010</t>
  </si>
  <si>
    <t>020</t>
  </si>
  <si>
    <t>754</t>
  </si>
  <si>
    <t>0010</t>
  </si>
  <si>
    <t>Podatek dochodowy od osób fizycznych</t>
  </si>
  <si>
    <t>DOCHODY OD OSÓB PRAWNYCH, OD OSÓB FIZYCZNYCH I OD INNYCH JRDNOSTEK NIEPOSIADAJĄCYCH OSOBOWOŚCI PRAWNEJ ORAZ WYDATKI ZWIĄZANE Z ICH POBOREM</t>
  </si>
  <si>
    <t>Załącznik Nr 2</t>
  </si>
  <si>
    <t>2030</t>
  </si>
  <si>
    <t>Dotacje celowe otrzymane z budżetu państwa na realizację własnych  zadań  bieżących gmin</t>
  </si>
  <si>
    <t>OCHRONA ZDROWIA</t>
  </si>
  <si>
    <t>Wpływy z opłat za zezwolenia na sprzedaż alkoholu</t>
  </si>
  <si>
    <t>0480</t>
  </si>
  <si>
    <t>0430</t>
  </si>
  <si>
    <t>Wpływy z opłaty targowej</t>
  </si>
  <si>
    <t>Rady Gmin Sadkowice</t>
  </si>
  <si>
    <t>Infrastruktura wodociągowa i sanitacyjna wsi</t>
  </si>
  <si>
    <t>01010</t>
  </si>
  <si>
    <t>Pozostałe wydatki bieżące</t>
  </si>
  <si>
    <t>01022</t>
  </si>
  <si>
    <t>Zwalczanie chorób zakaźnych oraz badania monitoringowe pozostałości chemicznych i biologicznych w tkankach zwierząt i produktach pochodzenia zwierzęcego</t>
  </si>
  <si>
    <t>01030</t>
  </si>
  <si>
    <t>Izby rolnicze</t>
  </si>
  <si>
    <t>01095</t>
  </si>
  <si>
    <t>Pozostała działalność</t>
  </si>
  <si>
    <t>600</t>
  </si>
  <si>
    <t>TRANSPORT I ŁĄCZNOŚĆ</t>
  </si>
  <si>
    <t>60016</t>
  </si>
  <si>
    <t>Drogi publiczne gminne</t>
  </si>
  <si>
    <t>Wydatki na finansowanie inwestycji</t>
  </si>
  <si>
    <t>60095</t>
  </si>
  <si>
    <t>700</t>
  </si>
  <si>
    <t>70005</t>
  </si>
  <si>
    <t>710</t>
  </si>
  <si>
    <t>DZIAŁALNOŚĆ USŁUGOWA</t>
  </si>
  <si>
    <t>71004</t>
  </si>
  <si>
    <t>Plany zagospodarowania przestrzennego</t>
  </si>
  <si>
    <t>750</t>
  </si>
  <si>
    <t>75011</t>
  </si>
  <si>
    <t>Wynagrodzenia osobowe pracowników</t>
  </si>
  <si>
    <t>Pochodne od wynagrodzeń</t>
  </si>
  <si>
    <t>75022</t>
  </si>
  <si>
    <t>Urzędy wojewódzkie</t>
  </si>
  <si>
    <t>Rady gmin</t>
  </si>
  <si>
    <t>75023</t>
  </si>
  <si>
    <t>Dodatkowe wynagrodzenie roczne</t>
  </si>
  <si>
    <t>75075</t>
  </si>
  <si>
    <t>Promocja jednostek samorządu terytorialnego</t>
  </si>
  <si>
    <t>75412</t>
  </si>
  <si>
    <t>Ochotnicze straże pożarne</t>
  </si>
  <si>
    <t>Wynagrodzenia bezosobowe</t>
  </si>
  <si>
    <t>751</t>
  </si>
  <si>
    <t>75101</t>
  </si>
  <si>
    <t xml:space="preserve">Urządy naczelnych organów władzy państwowej, kontroli i ochrony prawa </t>
  </si>
  <si>
    <t>Obrona cywilna</t>
  </si>
  <si>
    <t xml:space="preserve">DOCHODY  OD OSÓB PRAWNYCH,OD OSÓB FIZYCZNYCH I OD INNYCH JEDNOSTEK NIEPOSIADAJĄCYCH OSOBOWOŚCI PRAWNEJ ORAZ WYDATKI ZWIĄZANE Z ICH POBOREM  </t>
  </si>
  <si>
    <t>OBSŁUGA DŁUGU PUBLICZNEGO</t>
  </si>
  <si>
    <t>Obsługa papierów wartościowych, kredytów i pożyczek jednostek samorządu terytorialnego</t>
  </si>
  <si>
    <t>Rezerwy ogólne i celowe</t>
  </si>
  <si>
    <t xml:space="preserve">Rezerwy </t>
  </si>
  <si>
    <t xml:space="preserve">OŚWIATA I WYCHOWANIE </t>
  </si>
  <si>
    <t>Szkoły podstawowe</t>
  </si>
  <si>
    <t>80103</t>
  </si>
  <si>
    <t>Oddziały przedszkolne w szkołach podstawowych</t>
  </si>
  <si>
    <t>80104</t>
  </si>
  <si>
    <t>Przedszkola</t>
  </si>
  <si>
    <t>80110</t>
  </si>
  <si>
    <t>Gimnazja</t>
  </si>
  <si>
    <t>80113</t>
  </si>
  <si>
    <t>Dowożenie uczniów do szkół</t>
  </si>
  <si>
    <t>Pochodne od wyhnagrodzeń</t>
  </si>
  <si>
    <t>80146</t>
  </si>
  <si>
    <t>Dokształcanie i doskonalenie nauczycieli</t>
  </si>
  <si>
    <t>80195</t>
  </si>
  <si>
    <t>02001</t>
  </si>
  <si>
    <t>Dostarczanie wody</t>
  </si>
  <si>
    <t>Urzędy gmin</t>
  </si>
  <si>
    <t>Dochody jednostek samorządu terytorialnego związane z realizacją zadań z zakresu administracji rządowej oraz innych zadań zleconych  ustawami</t>
  </si>
  <si>
    <t>75601</t>
  </si>
  <si>
    <t>Wpływy z podatku dochodowego od osób fizycznych</t>
  </si>
  <si>
    <t>2</t>
  </si>
  <si>
    <t>75615</t>
  </si>
  <si>
    <t>Wpływy z podatku rolnego,podatku leśnego,podatku od czynności cywilnoprawnych, podatków i opłat lokalnyvh od osób prawnychi innych jednostek organiozacyjnych</t>
  </si>
  <si>
    <t>75616</t>
  </si>
  <si>
    <t>Wpływy z podatku rolnego, podatku leśnego, podatku od czynności cywilnoprawnych, podatków i opłat lokalnych od osób fizycznych</t>
  </si>
  <si>
    <t>Podatek od czynności cywilnoprawnych</t>
  </si>
  <si>
    <t>75618</t>
  </si>
  <si>
    <t>Wpływy z innych opłat stanowiących dochody jednostek samorządu terytorialnego na podstawie ustaw</t>
  </si>
  <si>
    <t>75621</t>
  </si>
  <si>
    <t>Udziały gmin w podatkach stanowiących dochód budżetu państwa</t>
  </si>
  <si>
    <t>Podatek dochodowy od osób prawnych</t>
  </si>
  <si>
    <t>75801</t>
  </si>
  <si>
    <t>Część oświatowa subwencji ogólnej dla jednostek samorządu terytorialnego</t>
  </si>
  <si>
    <t>75807</t>
  </si>
  <si>
    <t>Część wyrównawcza subwencji ogólnej dla gmin</t>
  </si>
  <si>
    <t>85154</t>
  </si>
  <si>
    <t>Przeciwdziałanie alkoholizmowi</t>
  </si>
  <si>
    <t>85212</t>
  </si>
  <si>
    <t>Świadczenia rodzinne, zaliczka alimentacyjna oraz składki na ubezpieczenia emerytalne i rentowe z ubezpieczenia społecznego</t>
  </si>
  <si>
    <t>85213</t>
  </si>
  <si>
    <t>85214</t>
  </si>
  <si>
    <t>Zasiłki i pomoc w naturze oraz składki na ubezpieczenia emerytalne i rentowe</t>
  </si>
  <si>
    <t>85401</t>
  </si>
  <si>
    <t>90095</t>
  </si>
  <si>
    <t>85219</t>
  </si>
  <si>
    <t>Ośrodki pomocy społecznej</t>
  </si>
  <si>
    <t>851</t>
  </si>
  <si>
    <t>85195</t>
  </si>
  <si>
    <t>Składki na ubezpieczenie zdrowotne opłacane za osoby pobierające niektóre świadczenia z pomocy społecznej oraz niektóre świadczenia rodzinne</t>
  </si>
  <si>
    <t>85215</t>
  </si>
  <si>
    <t>Dodatki mieszkaniowe</t>
  </si>
  <si>
    <t>85228</t>
  </si>
  <si>
    <t>Usługi opiekuńcze i specjalistyczne usługi opiekuńcze</t>
  </si>
  <si>
    <t>85295</t>
  </si>
  <si>
    <t>Swietlice szkolne</t>
  </si>
  <si>
    <t>90015</t>
  </si>
  <si>
    <t>Oświetlenie ulic, placów i dróg</t>
  </si>
  <si>
    <t>921</t>
  </si>
  <si>
    <t>KULTURA I OCHRONA DZIEDZICTWA NARODOWEGO</t>
  </si>
  <si>
    <t>92116</t>
  </si>
  <si>
    <t>Biblioteki</t>
  </si>
  <si>
    <t>92195</t>
  </si>
  <si>
    <t>926</t>
  </si>
  <si>
    <t>KULTURA FIZYCZNA I SPORT</t>
  </si>
  <si>
    <t>92605</t>
  </si>
  <si>
    <t>1</t>
  </si>
  <si>
    <t>OGÓŁEM WYDATKI</t>
  </si>
  <si>
    <t>Dotacje celowe otrzymane z budżetu państwa na realizację zadań  bieżących z zakresu administracji rządowej oraz innych zadań zleconych gminie ustawami</t>
  </si>
  <si>
    <t>Wynagrodz.</t>
  </si>
  <si>
    <t>Urząd Gminy Sadkowice</t>
  </si>
  <si>
    <t xml:space="preserve">                Załącznik Nr 3</t>
  </si>
  <si>
    <t xml:space="preserve">                Rady Gminy Sadkowice</t>
  </si>
  <si>
    <t>pozostałe wydatki bieżące</t>
  </si>
  <si>
    <t>Rady Gminy Sadkowice</t>
  </si>
  <si>
    <t xml:space="preserve">                                                             Rady Gminy Sadkowice</t>
  </si>
  <si>
    <t>Gospodarka gruntami                                             i nieruchomościami</t>
  </si>
  <si>
    <t>Odsetki od nieterminowych wpłat podatków     i opłat</t>
  </si>
  <si>
    <t>Odsetki od nieterminowych wpłat podatków      i opłat</t>
  </si>
  <si>
    <t>Gospodarka gruntami                           i nieruchomościami</t>
  </si>
  <si>
    <t>BEZPIECZEŃSTWO PUBLICZNE      I OCHRONA PRZECIWPOŻAROWA</t>
  </si>
  <si>
    <t xml:space="preserve">                                                                                         Rady Gminy Sadkowice</t>
  </si>
  <si>
    <t>Wpływy z różnych opłat</t>
  </si>
  <si>
    <t xml:space="preserve">     Rady Gminy Sadkowice</t>
  </si>
  <si>
    <t>URZĘDY NACZELNYCH ORGANÓW  WŁADZY PAŃSTWOWEJ, KONTROLI                                                                                                          I OCHRONY PRAWA ORAZ SĄDOWNICTWA</t>
  </si>
  <si>
    <t>BEZPIECZEŃSTWO PUBLICZNE                                                                                                                                                                            I OCHRONA PRZECIWPOŻAROWA</t>
  </si>
  <si>
    <t>GOSPODARKA KOMUNALNA                                                                                                                                                                                    I OCHRONA ŚRODOWISKA</t>
  </si>
  <si>
    <t>Odsetki od nieterminowych wpłat podatków                                                                                                                                                     i opłat</t>
  </si>
  <si>
    <t>Infrastruktura wodociągowa                                                                                                                                                                                    i sanitacyjna wsi</t>
  </si>
  <si>
    <t>URZĘDY NACZELNYCH ORGAQNÓW WŁADZY PAŃSTWOWEJ KONTROLI                                                                                                          I OCHRONY PRAWA ORAZ SĄDOWNICTWA</t>
  </si>
  <si>
    <t>Pobór podatków, opłat                                                                                                                                                                                           i niepodatkowych należności budżetowych</t>
  </si>
  <si>
    <t>GOSPODARKA KOMUNALNA                                                                                                                                                                               I OCHRONA ŚRODOWISKA</t>
  </si>
  <si>
    <t xml:space="preserve">GMINNA BIBLIOTEKA PUBLICZNA                                                                                                                                                             W SADKOWICACH                                       </t>
  </si>
  <si>
    <t>75414</t>
  </si>
  <si>
    <t xml:space="preserve">WYTWARZANIE I ZAOPATRYWANIE                                                                                                                                                                        W ENERGIĘ ELEKTRYCZNĄ, GAZ                                  </t>
  </si>
  <si>
    <t xml:space="preserve">Świadczenia rodzinne, zaliczka                                                                                                                                                                                                                                 </t>
  </si>
  <si>
    <t>0970</t>
  </si>
  <si>
    <t>Wpływy z różnych dochodów</t>
  </si>
  <si>
    <t>POZOSTAŁE ZADANIA W ZAKRESIE POLITYKI SPOŁECZNEJ</t>
  </si>
  <si>
    <t>Urzad Gminy Sadkowice</t>
  </si>
  <si>
    <t xml:space="preserve">Urząd Gminy Sadkowice           </t>
  </si>
  <si>
    <t>Powiatowe urzędy pracy</t>
  </si>
  <si>
    <t>dofinansowanie zakupu samochodu bojowego</t>
  </si>
  <si>
    <t>Starostwo Powiatowe w Rawie Mazowieckiej</t>
  </si>
  <si>
    <t>Ochotnicza Straż Pożarna w Olszowej Woli</t>
  </si>
  <si>
    <t>Zadania z zakresu kultury fizycznej i sportu</t>
  </si>
  <si>
    <t xml:space="preserve">Urzędy naczelnych organów władzy państwowej, kontroli i ochrony prawa </t>
  </si>
  <si>
    <t>DOCHODY BUDŻETU GMINY NA 2008 ROK</t>
  </si>
  <si>
    <t>WYDATKI BUDŻETU GMINY NA 2008 ROK</t>
  </si>
  <si>
    <t>75831</t>
  </si>
  <si>
    <t>Zarządzanie kryzysowe</t>
  </si>
  <si>
    <t>Część równoważąca subwencji ogólnej dla gmin</t>
  </si>
  <si>
    <t>Zadania inwestycyjne w 2008 r.</t>
  </si>
  <si>
    <t>Zakup zbiornika dla Zaborza</t>
  </si>
  <si>
    <t xml:space="preserve">Budowa ujęcia wody oraz sieci wodociągowej na terenie gminy w miejscowościach niezwodociągowanych;              dokumentacja 160 000             lokalizacja ujęcia i odwiert     70 000                           </t>
  </si>
  <si>
    <t>rok budżetowy 2008 (8+9+10+11)</t>
  </si>
  <si>
    <t>Termomodernizacja budynku obok szkoły w Sadkowicach</t>
  </si>
  <si>
    <t>Termomodernizacja budynku Urzędu Gminy</t>
  </si>
  <si>
    <t>Malowanie SP Lubania</t>
  </si>
  <si>
    <t>Malowanie Gimnazjum w Lubani</t>
  </si>
  <si>
    <t>Budowa przystanków dla dzieci dowożonych do szkół</t>
  </si>
  <si>
    <t>Zakup samochodu do wożenia dzieci niepełnosprawnych</t>
  </si>
  <si>
    <t>Termodernizacja budynku GOPS w Sadkowicach</t>
  </si>
  <si>
    <t>Zakup elementów oświetlenia obiektów zabytkowych</t>
  </si>
  <si>
    <t xml:space="preserve">Przebudowa zbiornika retencyjnego w Sadkowicach                                       </t>
  </si>
  <si>
    <t>Zakup kserokopiarki w Gimazjum w Sadkowicach</t>
  </si>
  <si>
    <t xml:space="preserve">Oczyszczalnie ścieków w                     SP Sadkowice 60 000                              SP Lubania 60 000      </t>
  </si>
  <si>
    <r>
      <t xml:space="preserve">kredyty
i pożyczki             </t>
    </r>
    <r>
      <rPr>
        <b/>
        <sz val="6"/>
        <rFont val="Arial CE"/>
        <family val="0"/>
      </rPr>
      <t>( w tym na prefinansowanie)</t>
    </r>
  </si>
  <si>
    <t>bieżące</t>
  </si>
  <si>
    <t>majątkowe</t>
  </si>
  <si>
    <t>z złotych</t>
  </si>
  <si>
    <t>Plan 2008 r.</t>
  </si>
  <si>
    <t>Limity wydatków na wieloletnie programy inwestycyjne w latach 2008 - 2010</t>
  </si>
  <si>
    <t>Nazwa zadania inwestycyjnego
i okres realizacji
(w latach)</t>
  </si>
  <si>
    <t>2009 r.</t>
  </si>
  <si>
    <t>2010 r.</t>
  </si>
  <si>
    <t>środki pochodzące
 z innych  źródeł*</t>
  </si>
  <si>
    <t>6050</t>
  </si>
  <si>
    <t>Budowa ujęcia wody oraz sieci wodociągowej na terenie gminy w miejscowościach niezwodociągowanych</t>
  </si>
  <si>
    <t xml:space="preserve"> Urząd Gminy Sadkowice</t>
  </si>
  <si>
    <t>Termomodernizacja budynku Urzędu Gminy w Sadkowicach</t>
  </si>
  <si>
    <t>80101</t>
  </si>
  <si>
    <t>Termomodernizacja budynków oświatowych</t>
  </si>
  <si>
    <t>Budowa kompleksu sportowego przy Gimnazjum w Sadkowicach</t>
  </si>
  <si>
    <t>Termomodernizacja budynku GOPS w Sadkowicach</t>
  </si>
  <si>
    <t>* Wybrać odpowiednie oznaczenie źródła finansowania:</t>
  </si>
  <si>
    <t>Wydatki* na programy i projekty realizowane ze środków pochodzących z funduszy strukturalnych i Funduszu Spójności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</si>
  <si>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</si>
  <si>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</si>
  <si>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</si>
  <si>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</si>
  <si>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</si>
  <si>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</t>
  </si>
  <si>
    <t>2008 r.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</si>
  <si>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</si>
  <si>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</si>
  <si>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</si>
  <si>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</si>
  <si>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</si>
  <si>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</si>
  <si>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</si>
  <si>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pozostałe**</t>
  </si>
  <si>
    <t>pożyczki na prefinansowanie z budżetu państwa</t>
  </si>
  <si>
    <t>pozostałe</t>
  </si>
  <si>
    <t>Wydatki majątkowe razem:</t>
  </si>
  <si>
    <t>Program: PROW</t>
  </si>
  <si>
    <t>Priorytet: Oś 3</t>
  </si>
  <si>
    <t>Działanie: 3.4.</t>
  </si>
  <si>
    <t>Nazwa projektu:</t>
  </si>
  <si>
    <t>Razem wydatki:</t>
  </si>
  <si>
    <t>Dział 921          92195               6050</t>
  </si>
  <si>
    <t>z tego: 2008 r.</t>
  </si>
  <si>
    <t>Działanie: 3.3.</t>
  </si>
  <si>
    <t>Dział 010          01095              6050</t>
  </si>
  <si>
    <t>Dzał 600           60016              6050</t>
  </si>
  <si>
    <t>1.4</t>
  </si>
  <si>
    <t>Program: RPO</t>
  </si>
  <si>
    <t>Regionalny Program Operacyjny Województwa Łódzkiego                                                                                                                                                                                                                                                                   Ochrona środowiska, zapobieganie zagrożeniom i energetyka                                                                                                                                                                                                                                                                              Racjonalizacja zaopatrzenia w wodę                                                                                                                                                                                                                                                                                                               Budowa ujęcia wody oraz sieci wodociągowej na terenie gminy w miejscowościach niezwodociągowanych</t>
  </si>
  <si>
    <t>Priorytet: Oś 2</t>
  </si>
  <si>
    <t>Działanie: 45</t>
  </si>
  <si>
    <t>Dzał 010           01010              6050</t>
  </si>
  <si>
    <t xml:space="preserve">Ogółem 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</si>
  <si>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</si>
  <si>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</si>
  <si>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0870</t>
  </si>
  <si>
    <t>Wpływy ze sprzedaży składników majątkowych</t>
  </si>
  <si>
    <t>Plan
na 2008 r.
(5+12)</t>
  </si>
  <si>
    <t>rok budżetowy 2008 (7+8+9+10)</t>
  </si>
  <si>
    <t>Budowa ujęcia wody w miejscowości Bujały</t>
  </si>
  <si>
    <t xml:space="preserve">Przebudowa dróg w tym: Skarbkowa 584 000, Lipna 189 000,                                    Rudka 168 000,                          Trębaczew-Olszyny 101 000, Sadkowice-Gogolin-  131 300, Trębaczew-Rębacz- 117 000, Turobowice-23 000,                           Budowa chodnika w miejscowości Bujały - 10 000.                                      </t>
  </si>
  <si>
    <t xml:space="preserve">Termomodernizacja obiektów oświatowych, w tym:                          Wymiana pieca w SP Kłopoczyn           40 000, remont dachu na SP Trębaczew    30 000, wymiana okien w SP Sadkowice    90 000, </t>
  </si>
  <si>
    <t>Budowa ogrodzenia frontowego i utwardzenie terenu przy Gimnazjum w Sadkowicach</t>
  </si>
  <si>
    <t>Odwodnienie terenu przy Gimnazjum w Sadkowicach</t>
  </si>
  <si>
    <t>Budowa chodnika w miejscowości Bujały</t>
  </si>
  <si>
    <r>
      <t xml:space="preserve">kredyty
i pożyczki     </t>
    </r>
    <r>
      <rPr>
        <b/>
        <sz val="6"/>
        <rFont val="Arial CE"/>
        <family val="0"/>
      </rPr>
      <t>(w tym na prefinansowanie)</t>
    </r>
  </si>
  <si>
    <t>Program Rozwoju Obszarów Wiejskich na lata 2007-20013                                                                                                                                                                                                                                                                                                               Jakość życia na obszarach wiejskich i róznicowanie gospodarki wieskiej                                                                                                                                                                                                                                                                                                                                      Odnowa i rozwój wsi                                                                                                                                                                                                                                                                                                                                                                                      Budowa świetlicy środowiskowej w miejscowości  Bujały</t>
  </si>
  <si>
    <t xml:space="preserve">Program Rozwoju Obszarów Wiejskich na lata 2007-20013                                                                                                                                                                                                                                                                                     Jakość życia na obszarach wiejskich i różnicowanie gospodarki wiejskiej                                                                                                                                                                                                                                                                     Odnowa i rozwój wsi                                                                                                                                                                                                                                                                                                                                                                       Budowa chodnika w miejscowości Bujały                               </t>
  </si>
  <si>
    <t>Zakup elementów oświetlenia na terenie Gminy w miejscowościach: Bujały, Lubania, Kłopoczyn, Skarbkowa, Celinów, Nowe Szwejki, Bujały Kolonia, Rokitnica Kąty, Olszowa Wola, Władysławów, Przyłuski, Zabłocie, Rudka, Lewin, Turobowice, Gacpary, Rzymiec.</t>
  </si>
  <si>
    <t>Przewodniczący Rady Gminy</t>
  </si>
  <si>
    <t>Jan Idzikowski</t>
  </si>
  <si>
    <t>Budowa oświetlenia na terenie miejscowości Lubania</t>
  </si>
  <si>
    <t>Budowa świetlicy środowiskowej w miejscowości Bujały</t>
  </si>
  <si>
    <t xml:space="preserve">Program Rozwoju Obszarów Wiejskich na lata 2007-20013                                                                                                                                                                                                                                                                                                                                                                                                                          Jakość życia na obszarach wiejskich i różnicowanie gospodarki wiejskiej                                                                                                                                                                                                                                                                                                        Podstawowe usługi dla gospodarki i ludności wiejskiej                                                                                                                                                                                                                                                                                                                    Budowa ujęcia wody w miejscowości Bujały                                                                                                                                                    </t>
  </si>
  <si>
    <t>400</t>
  </si>
  <si>
    <t>WYTWARZANIE I ZAOPATRZANIE W ENERGIĘ ELEKTRYCZNĄ, GAZ I WODĘ</t>
  </si>
  <si>
    <t>40002</t>
  </si>
  <si>
    <t>do uchwały Nr XIII/94/07</t>
  </si>
  <si>
    <t>z dnia 14 grudnia 2007 r.</t>
  </si>
  <si>
    <t>Załącznik Nr 1</t>
  </si>
  <si>
    <t xml:space="preserve">                do uchwały Nr XIII/94/07</t>
  </si>
  <si>
    <t xml:space="preserve">                z dnia 14 grudnia 2007 r.</t>
  </si>
  <si>
    <r>
      <t>Załącznik Nr 4</t>
    </r>
    <r>
      <rPr>
        <sz val="10"/>
        <rFont val="Arial CE"/>
        <family val="0"/>
      </rPr>
      <t xml:space="preserve">                                                                            do Uchwały Nr XIII/94/07                                    Rady Gminy Sadkowice                            z dnia 14 grudnia 2007 r.</t>
    </r>
  </si>
  <si>
    <r>
      <t>Załącznik Nr 5</t>
    </r>
    <r>
      <rPr>
        <sz val="8"/>
        <rFont val="Arial"/>
        <family val="0"/>
      </rPr>
      <t xml:space="preserve">                                                                do Uchwały Nr XIII/94/07                                                        Rady Gminy Sadkowice                                                    z dnia 14 grudnia 2007 r.</t>
    </r>
  </si>
  <si>
    <t>Załącznik Nr 6</t>
  </si>
  <si>
    <t>z dnia 14 grudnia 2007r.</t>
  </si>
  <si>
    <t>PRZYCHODY I ROZCHODY BUDŻETU W 2008 ROKU</t>
  </si>
  <si>
    <t>Treść</t>
  </si>
  <si>
    <t>Klasyfikacja
§</t>
  </si>
  <si>
    <t>Kwota
2008 r.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</si>
  <si>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</si>
  <si>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</si>
  <si>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</si>
  <si>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</si>
  <si>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</si>
  <si>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</si>
  <si>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</si>
  <si>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</si>
  <si>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</si>
  <si>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</si>
  <si>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</si>
  <si>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</si>
  <si>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</si>
  <si>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</si>
  <si>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</si>
  <si>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</si>
  <si>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</si>
  <si>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</si>
  <si>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</si>
  <si>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</si>
  <si>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</si>
  <si>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</si>
  <si>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</si>
  <si>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</si>
  <si>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</si>
  <si>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</si>
  <si>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</si>
  <si>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</si>
  <si>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</si>
  <si>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</si>
  <si>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 xml:space="preserve">    </t>
  </si>
  <si>
    <t xml:space="preserve">           Jan  Idzikowski</t>
  </si>
  <si>
    <t>Załącznik Nr 7</t>
  </si>
  <si>
    <t>do uchwały nr XIII/94/07</t>
  </si>
  <si>
    <t>Dochody i wydatki związane z realizacją zadań z zakresu administracji rządowej                                                                                                 i innych zadań zleconych odrębnymi ustawami w 2008 r.</t>
  </si>
  <si>
    <t xml:space="preserve">         Przewodniczący Rady Gminy</t>
  </si>
  <si>
    <r>
      <t xml:space="preserve">                      </t>
    </r>
    <r>
      <rPr>
        <b/>
        <sz val="10"/>
        <rFont val="Arial CE"/>
        <family val="0"/>
      </rPr>
      <t xml:space="preserve"> Jan Idzikowski</t>
    </r>
  </si>
  <si>
    <t xml:space="preserve">                                                       do uchwały Nr XIII/94/07</t>
  </si>
  <si>
    <t xml:space="preserve">                                                       Rady Gminy Sadkowice</t>
  </si>
  <si>
    <t xml:space="preserve">                                                       z dnia 14 grudnia 2007r.</t>
  </si>
  <si>
    <t>Dochody budżetu państwa</t>
  </si>
  <si>
    <t>do uzyskania w 2008 roku</t>
  </si>
  <si>
    <t>Kwota</t>
  </si>
  <si>
    <t>Administracja publiczna</t>
  </si>
  <si>
    <t>0690</t>
  </si>
  <si>
    <t>z tego</t>
  </si>
  <si>
    <t>- opłaty za wydane dowody osobiste</t>
  </si>
  <si>
    <t>- opłaty za udostępnienie danych osobowych</t>
  </si>
  <si>
    <t xml:space="preserve">                                                     Przewodniczący Rady Gminy</t>
  </si>
  <si>
    <t xml:space="preserve">                                                               Jan  Idzikowski</t>
  </si>
  <si>
    <r>
      <t xml:space="preserve">                                                       </t>
    </r>
    <r>
      <rPr>
        <b/>
        <sz val="10"/>
        <rFont val="Arial CE"/>
        <family val="2"/>
      </rPr>
      <t>Załącznik Nr 8</t>
    </r>
  </si>
  <si>
    <r>
      <t xml:space="preserve">   </t>
    </r>
    <r>
      <rPr>
        <b/>
        <sz val="14"/>
        <rFont val="Times New Roman"/>
        <family val="1"/>
      </rPr>
      <t>z</t>
    </r>
    <r>
      <rPr>
        <b/>
        <sz val="14"/>
        <rFont val="Arial Narrow"/>
        <family val="2"/>
      </rPr>
      <t>wiązane z realizacja zadań z zakresu administracji rządowej</t>
    </r>
  </si>
  <si>
    <t xml:space="preserve">     do uchwały nr XIII/94/07</t>
  </si>
  <si>
    <t xml:space="preserve">     z dnia 14 grudnia 2007r.</t>
  </si>
  <si>
    <t>Dotacje celowe w 2008 r.</t>
  </si>
  <si>
    <t xml:space="preserve">na zadania  realizowane na podstawie zawartych porozumień pomiędzy   jednostkami samorządu terytorialnego </t>
  </si>
  <si>
    <t>Urząd i Gminy i Miasta                                                                                                                                                                                       w Mogielnicy</t>
  </si>
  <si>
    <t>dofinansowanie kosztów utryzmania 1 dziecka z terenu gminy uczęszczającego do Niepublicznego Przedszkola w Mogielnicy</t>
  </si>
  <si>
    <t>dofinansowanie działalności Klubu Pracy</t>
  </si>
  <si>
    <t xml:space="preserve">               Przewodniczący Rady Gminy</t>
  </si>
  <si>
    <t xml:space="preserve">                           Jan  Idzikowski</t>
  </si>
  <si>
    <r>
      <t xml:space="preserve"> </t>
    </r>
    <r>
      <rPr>
        <b/>
        <sz val="10"/>
        <rFont val="Arial CE"/>
        <family val="0"/>
      </rPr>
      <t xml:space="preserve">    Załącznik Nr 9</t>
    </r>
  </si>
  <si>
    <t xml:space="preserve">     do uhwały Nr XIII/94/07</t>
  </si>
  <si>
    <t>na zadania realizowane przez podmioty nienależące do jednostek sektora finansów publicznych</t>
  </si>
  <si>
    <t xml:space="preserve">                 Przewodniczący Rady Gminy</t>
  </si>
  <si>
    <t xml:space="preserve">                             Jan Idzikowski</t>
  </si>
  <si>
    <r>
      <t xml:space="preserve"> </t>
    </r>
    <r>
      <rPr>
        <b/>
        <sz val="10"/>
        <rFont val="Arial CE"/>
        <family val="0"/>
      </rPr>
      <t xml:space="preserve">    Załącznik Nr 10</t>
    </r>
  </si>
  <si>
    <r>
      <t xml:space="preserve">                                                            </t>
    </r>
    <r>
      <rPr>
        <b/>
        <sz val="10"/>
        <rFont val="Arial CE"/>
        <family val="2"/>
      </rPr>
      <t>Załącznik Nr 11</t>
    </r>
  </si>
  <si>
    <t xml:space="preserve">                                                            do uchwały Nr XIII/94/07</t>
  </si>
  <si>
    <t xml:space="preserve">                                                             z dnia 14 grudnia 2007r.</t>
  </si>
  <si>
    <t>Dotacje podmiotowe dla gminnej instytucji kultury w 2008 r.</t>
  </si>
  <si>
    <t xml:space="preserve">                                             </t>
  </si>
  <si>
    <t xml:space="preserve">                                                                Jan  Idzikowski</t>
  </si>
  <si>
    <t xml:space="preserve"> </t>
  </si>
  <si>
    <t xml:space="preserve">                                                                                         Załącznik Nr 12</t>
  </si>
  <si>
    <t xml:space="preserve">                                                                                         do uchwały Nr XIII/94/07</t>
  </si>
  <si>
    <t xml:space="preserve">                                                                                         z dnia 14 grudnia 2007r.</t>
  </si>
  <si>
    <t>Plan na 2008r.</t>
  </si>
  <si>
    <t>zakup worków do selektywnej zbiórki odpadów</t>
  </si>
  <si>
    <t>zakup urządzeń od utrzymania terenów zieleni</t>
  </si>
  <si>
    <t>likwidacja dzikiego wysypiska śmieci</t>
  </si>
  <si>
    <t xml:space="preserve">                                                                                   Przewodniczący Rady Gminy</t>
  </si>
  <si>
    <t xml:space="preserve">                                                                                               Jan  Idzikowski</t>
  </si>
  <si>
    <t>Załącznik Nr 13</t>
  </si>
  <si>
    <t>Prognoza kwoty długu i spłat na rok 2008 i lata następne</t>
  </si>
  <si>
    <t>Kwota długu na dzień 31.12.2007</t>
  </si>
  <si>
    <t>Prognoza</t>
  </si>
  <si>
    <t>Zaciągnięte zobowiązania (bez prefinansowania) z tytułu:</t>
  </si>
  <si>
    <t>1.1.1</t>
  </si>
  <si>
    <t>pożyczek</t>
  </si>
  <si>
    <t>1.1.2</t>
  </si>
  <si>
    <t>kredytów</t>
  </si>
  <si>
    <t>1.1.3</t>
  </si>
  <si>
    <t>obligacji</t>
  </si>
  <si>
    <t>Planowane w roku budżetowym (bez prefinansowania):</t>
  </si>
  <si>
    <t>1.2.1</t>
  </si>
  <si>
    <t>pożyczki</t>
  </si>
  <si>
    <t>1.2.2</t>
  </si>
  <si>
    <t>kredyty,  w tym:</t>
  </si>
  <si>
    <t>EBOiR</t>
  </si>
  <si>
    <t>1.2.3</t>
  </si>
  <si>
    <t>Pożyczki, kredyty i obligacje na prefinansowanie</t>
  </si>
  <si>
    <t>1.3.1</t>
  </si>
  <si>
    <t xml:space="preserve">Zaciągnięte zobowiązania  </t>
  </si>
  <si>
    <t>1.3.2</t>
  </si>
  <si>
    <t>Planowane zobowiązania</t>
  </si>
  <si>
    <t>Obsługa długu (2.1+2.2+2.3)</t>
  </si>
  <si>
    <t>2.1</t>
  </si>
  <si>
    <t>Spłata rat kapitałowych z wyłączeniem prefinansowania</t>
  </si>
  <si>
    <t>2.1.1</t>
  </si>
  <si>
    <t xml:space="preserve">kredytów i pożyczek </t>
  </si>
  <si>
    <t>2.1.2</t>
  </si>
  <si>
    <t>wykup papierów wartościowych</t>
  </si>
  <si>
    <t>2.1.3</t>
  </si>
  <si>
    <t>udzielonych poręczeń</t>
  </si>
  <si>
    <t>2.2</t>
  </si>
  <si>
    <t>Spłata zobowiązań z tytułu prefinansowania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</si>
  <si>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</si>
  <si>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</si>
  <si>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</si>
  <si>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</si>
  <si>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</si>
  <si>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>Relacje do dochodów (w %):</t>
  </si>
  <si>
    <t>Kwota długu na dzień 31.12.2006</t>
  </si>
  <si>
    <t>6.1</t>
  </si>
  <si>
    <t>6.2</t>
  </si>
  <si>
    <t>6.3</t>
  </si>
  <si>
    <t>6.4</t>
  </si>
  <si>
    <r>
      <t xml:space="preserve">Zobowiązania wg tytułów dłużnych: </t>
    </r>
    <r>
      <rPr>
        <sz val="10"/>
        <rFont val="Arial"/>
        <family val="2"/>
      </rPr>
      <t>(1.1+1.2+1.3)</t>
    </r>
  </si>
  <si>
    <r>
      <t xml:space="preserve">długu </t>
    </r>
    <r>
      <rPr>
        <sz val="10"/>
        <rFont val="Arial"/>
        <family val="2"/>
      </rPr>
      <t xml:space="preserve">(art. 170 ust. 1)         (1-2.1-2.2):3 (w %) </t>
    </r>
  </si>
  <si>
    <r>
      <t xml:space="preserve">długu po uwzględnieniu wyłączeń </t>
    </r>
    <r>
      <rPr>
        <sz val="10"/>
        <rFont val="Arial"/>
        <family val="2"/>
      </rPr>
      <t>(art. 170 ust. 3) (1.1+1.2-2.1):3 (w %)</t>
    </r>
  </si>
  <si>
    <r>
      <t xml:space="preserve">spłaty zadłużenia </t>
    </r>
    <r>
      <rPr>
        <sz val="10"/>
        <rFont val="Arial"/>
        <family val="2"/>
      </rPr>
      <t>(art. 169 ust. 1)        (2:3)  (w %)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</si>
  <si>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 (w %)</t>
    </r>
  </si>
  <si>
    <t>Budowa kompleksu sportowego przy Gimnazjum w Sadkowicach;                Boiska duże, obiekt zrecznościowy, projekt 820 000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</si>
</sst>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.0000"/>
    <numFmt numFmtId="170" formatCode="0_ ;\-0\ "/>
  </numFmts>
  <fonts count="47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u val="single"/>
      <sz val="10"/>
      <name val="Arial"/>
      <family val="2"/>
    </font>
    <font>
      <b/>
      <sz val="6"/>
      <name val="Arial CE"/>
      <family val="0"/>
    </font>
    <font>
      <b/>
      <sz val="8"/>
      <name val="Arial CE"/>
      <family val="2"/>
    </font>
    <font>
      <sz val="11"/>
      <name val="Arial CE"/>
      <family val="0"/>
    </font>
    <font>
      <sz val="8"/>
      <name val="Arial"/>
      <family val="0"/>
    </font>
    <font>
      <sz val="11"/>
      <name val="Arial"/>
      <family val="0"/>
    </font>
    <font>
      <sz val="6"/>
      <name val="Arial"/>
      <family val="0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sz val="14"/>
      <name val="Arial Narrow"/>
      <family val="2"/>
    </font>
    <font>
      <b/>
      <sz val="14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2" fillId="0" borderId="0">
      <alignment/>
      <protection/>
    </xf>
    <xf numFmtId="0" fontId="36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" borderId="0" applyNumberFormat="0" applyBorder="0" applyAlignment="0" applyProtection="0"/>
  </cellStyleXfs>
  <cellXfs count="5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" fillId="2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vertical="center"/>
    </xf>
    <xf numFmtId="0" fontId="11" fillId="0" borderId="14" xfId="0" applyFont="1" applyBorder="1" applyAlignment="1">
      <alignment vertical="top" wrapText="1"/>
    </xf>
    <xf numFmtId="49" fontId="13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49" fontId="13" fillId="0" borderId="14" xfId="0" applyNumberFormat="1" applyFont="1" applyBorder="1" applyAlignment="1">
      <alignment horizontal="center" vertical="top" wrapText="1"/>
    </xf>
    <xf numFmtId="0" fontId="11" fillId="0" borderId="13" xfId="0" applyFont="1" applyBorder="1" applyAlignment="1">
      <alignment vertical="top" wrapText="1"/>
    </xf>
    <xf numFmtId="0" fontId="11" fillId="0" borderId="15" xfId="0" applyFont="1" applyBorder="1" applyAlignment="1">
      <alignment/>
    </xf>
    <xf numFmtId="49" fontId="11" fillId="0" borderId="14" xfId="0" applyNumberFormat="1" applyFont="1" applyBorder="1" applyAlignment="1">
      <alignment horizontal="center" vertical="top" wrapText="1"/>
    </xf>
    <xf numFmtId="49" fontId="13" fillId="0" borderId="13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49" fontId="13" fillId="0" borderId="16" xfId="0" applyNumberFormat="1" applyFont="1" applyBorder="1" applyAlignment="1">
      <alignment horizontal="center" vertical="top" wrapText="1"/>
    </xf>
    <xf numFmtId="49" fontId="11" fillId="0" borderId="16" xfId="0" applyNumberFormat="1" applyFont="1" applyBorder="1" applyAlignment="1">
      <alignment horizontal="center" vertical="top" wrapText="1"/>
    </xf>
    <xf numFmtId="0" fontId="11" fillId="0" borderId="16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49" fontId="11" fillId="0" borderId="10" xfId="0" applyNumberFormat="1" applyFont="1" applyBorder="1" applyAlignment="1">
      <alignment horizontal="center" vertical="top" wrapText="1"/>
    </xf>
    <xf numFmtId="0" fontId="13" fillId="0" borderId="14" xfId="0" applyFont="1" applyBorder="1" applyAlignment="1">
      <alignment vertical="top" wrapText="1"/>
    </xf>
    <xf numFmtId="0" fontId="11" fillId="0" borderId="0" xfId="0" applyFont="1" applyBorder="1" applyAlignment="1">
      <alignment/>
    </xf>
    <xf numFmtId="0" fontId="11" fillId="0" borderId="17" xfId="0" applyFont="1" applyBorder="1" applyAlignment="1">
      <alignment/>
    </xf>
    <xf numFmtId="49" fontId="11" fillId="0" borderId="13" xfId="0" applyNumberFormat="1" applyFont="1" applyBorder="1" applyAlignment="1">
      <alignment horizontal="center" vertical="top" wrapText="1"/>
    </xf>
    <xf numFmtId="49" fontId="17" fillId="0" borderId="14" xfId="0" applyNumberFormat="1" applyFont="1" applyBorder="1" applyAlignment="1">
      <alignment horizontal="center" vertical="top" wrapText="1"/>
    </xf>
    <xf numFmtId="0" fontId="11" fillId="0" borderId="18" xfId="0" applyFont="1" applyBorder="1" applyAlignment="1">
      <alignment vertical="top" wrapText="1"/>
    </xf>
    <xf numFmtId="0" fontId="11" fillId="0" borderId="19" xfId="0" applyFont="1" applyBorder="1" applyAlignment="1">
      <alignment/>
    </xf>
    <xf numFmtId="0" fontId="11" fillId="0" borderId="13" xfId="0" applyFont="1" applyBorder="1" applyAlignment="1">
      <alignment vertical="top"/>
    </xf>
    <xf numFmtId="0" fontId="11" fillId="0" borderId="20" xfId="0" applyFont="1" applyBorder="1" applyAlignment="1">
      <alignment vertical="top"/>
    </xf>
    <xf numFmtId="0" fontId="11" fillId="0" borderId="21" xfId="0" applyFont="1" applyBorder="1" applyAlignment="1">
      <alignment vertical="top"/>
    </xf>
    <xf numFmtId="0" fontId="11" fillId="0" borderId="15" xfId="0" applyFont="1" applyBorder="1" applyAlignment="1">
      <alignment vertical="top"/>
    </xf>
    <xf numFmtId="0" fontId="11" fillId="0" borderId="22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vertical="top"/>
    </xf>
    <xf numFmtId="0" fontId="11" fillId="0" borderId="18" xfId="0" applyFont="1" applyBorder="1" applyAlignment="1">
      <alignment vertical="top"/>
    </xf>
    <xf numFmtId="0" fontId="13" fillId="0" borderId="13" xfId="0" applyFont="1" applyBorder="1" applyAlignment="1">
      <alignment horizontal="center" vertical="top"/>
    </xf>
    <xf numFmtId="0" fontId="11" fillId="0" borderId="16" xfId="0" applyFont="1" applyBorder="1" applyAlignment="1">
      <alignment vertical="top"/>
    </xf>
    <xf numFmtId="0" fontId="13" fillId="0" borderId="15" xfId="0" applyFont="1" applyBorder="1" applyAlignment="1">
      <alignment vertical="top"/>
    </xf>
    <xf numFmtId="0" fontId="11" fillId="0" borderId="13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13" fillId="0" borderId="15" xfId="0" applyFont="1" applyBorder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24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23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3" fillId="0" borderId="16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/>
    </xf>
    <xf numFmtId="0" fontId="0" fillId="0" borderId="21" xfId="0" applyBorder="1" applyAlignment="1">
      <alignment vertical="center"/>
    </xf>
    <xf numFmtId="0" fontId="12" fillId="0" borderId="0" xfId="0" applyFont="1" applyBorder="1" applyAlignment="1">
      <alignment vertical="center"/>
    </xf>
    <xf numFmtId="49" fontId="13" fillId="0" borderId="25" xfId="0" applyNumberFormat="1" applyFont="1" applyBorder="1" applyAlignment="1">
      <alignment horizontal="center" vertical="top" wrapText="1"/>
    </xf>
    <xf numFmtId="49" fontId="11" fillId="0" borderId="25" xfId="0" applyNumberFormat="1" applyFont="1" applyBorder="1" applyAlignment="1">
      <alignment horizontal="center" vertical="top" wrapText="1"/>
    </xf>
    <xf numFmtId="0" fontId="11" fillId="0" borderId="25" xfId="0" applyFont="1" applyBorder="1" applyAlignment="1">
      <alignment vertical="top" wrapText="1"/>
    </xf>
    <xf numFmtId="0" fontId="13" fillId="0" borderId="25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left" vertical="top" wrapText="1"/>
    </xf>
    <xf numFmtId="0" fontId="11" fillId="0" borderId="14" xfId="0" applyFont="1" applyBorder="1" applyAlignment="1">
      <alignment vertical="top"/>
    </xf>
    <xf numFmtId="41" fontId="11" fillId="0" borderId="16" xfId="0" applyNumberFormat="1" applyFont="1" applyBorder="1" applyAlignment="1">
      <alignment vertical="top" wrapText="1"/>
    </xf>
    <xf numFmtId="41" fontId="11" fillId="0" borderId="14" xfId="0" applyNumberFormat="1" applyFont="1" applyBorder="1" applyAlignment="1">
      <alignment vertical="top" wrapText="1"/>
    </xf>
    <xf numFmtId="41" fontId="11" fillId="0" borderId="13" xfId="0" applyNumberFormat="1" applyFont="1" applyBorder="1" applyAlignment="1">
      <alignment vertical="top" wrapText="1"/>
    </xf>
    <xf numFmtId="41" fontId="11" fillId="0" borderId="16" xfId="0" applyNumberFormat="1" applyFont="1" applyBorder="1" applyAlignment="1">
      <alignment horizontal="center" vertical="top" wrapText="1"/>
    </xf>
    <xf numFmtId="41" fontId="11" fillId="0" borderId="16" xfId="0" applyNumberFormat="1" applyFont="1" applyBorder="1" applyAlignment="1">
      <alignment horizontal="right" vertical="top" wrapText="1"/>
    </xf>
    <xf numFmtId="41" fontId="11" fillId="0" borderId="10" xfId="0" applyNumberFormat="1" applyFont="1" applyBorder="1" applyAlignment="1">
      <alignment horizontal="right" vertical="top" wrapText="1"/>
    </xf>
    <xf numFmtId="41" fontId="11" fillId="0" borderId="14" xfId="0" applyNumberFormat="1" applyFont="1" applyBorder="1" applyAlignment="1">
      <alignment horizontal="right" vertical="top" wrapText="1"/>
    </xf>
    <xf numFmtId="41" fontId="11" fillId="0" borderId="13" xfId="0" applyNumberFormat="1" applyFont="1" applyBorder="1" applyAlignment="1">
      <alignment horizontal="right" vertical="top" wrapText="1"/>
    </xf>
    <xf numFmtId="41" fontId="11" fillId="0" borderId="25" xfId="0" applyNumberFormat="1" applyFont="1" applyBorder="1" applyAlignment="1">
      <alignment horizontal="right" vertical="top" wrapText="1"/>
    </xf>
    <xf numFmtId="41" fontId="13" fillId="0" borderId="10" xfId="0" applyNumberFormat="1" applyFont="1" applyBorder="1" applyAlignment="1">
      <alignment horizontal="right" vertical="center" wrapText="1"/>
    </xf>
    <xf numFmtId="41" fontId="13" fillId="0" borderId="16" xfId="0" applyNumberFormat="1" applyFont="1" applyBorder="1" applyAlignment="1">
      <alignment horizontal="right" vertical="top" wrapText="1"/>
    </xf>
    <xf numFmtId="41" fontId="13" fillId="0" borderId="14" xfId="0" applyNumberFormat="1" applyFont="1" applyBorder="1" applyAlignment="1">
      <alignment horizontal="right" vertical="top" wrapText="1"/>
    </xf>
    <xf numFmtId="49" fontId="11" fillId="0" borderId="14" xfId="0" applyNumberFormat="1" applyFont="1" applyBorder="1" applyAlignment="1">
      <alignment vertical="top" wrapText="1"/>
    </xf>
    <xf numFmtId="49" fontId="11" fillId="0" borderId="13" xfId="0" applyNumberFormat="1" applyFont="1" applyBorder="1" applyAlignment="1">
      <alignment vertical="top" wrapText="1"/>
    </xf>
    <xf numFmtId="0" fontId="11" fillId="0" borderId="14" xfId="0" applyFont="1" applyBorder="1" applyAlignment="1">
      <alignment horizontal="left" vertical="top" wrapText="1"/>
    </xf>
    <xf numFmtId="41" fontId="13" fillId="0" borderId="10" xfId="0" applyNumberFormat="1" applyFont="1" applyBorder="1" applyAlignment="1">
      <alignment horizontal="right" vertical="top" wrapText="1"/>
    </xf>
    <xf numFmtId="41" fontId="13" fillId="0" borderId="13" xfId="0" applyNumberFormat="1" applyFont="1" applyBorder="1" applyAlignment="1">
      <alignment horizontal="right" vertical="top" wrapText="1"/>
    </xf>
    <xf numFmtId="49" fontId="11" fillId="0" borderId="23" xfId="0" applyNumberFormat="1" applyFont="1" applyBorder="1" applyAlignment="1">
      <alignment horizontal="center" vertical="top" wrapText="1"/>
    </xf>
    <xf numFmtId="0" fontId="11" fillId="0" borderId="21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4" xfId="0" applyFont="1" applyBorder="1" applyAlignment="1">
      <alignment horizontal="center" vertical="top"/>
    </xf>
    <xf numFmtId="0" fontId="11" fillId="0" borderId="26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/>
    </xf>
    <xf numFmtId="0" fontId="11" fillId="0" borderId="0" xfId="0" applyFont="1" applyAlignment="1">
      <alignment horizontal="centerContinuous"/>
    </xf>
    <xf numFmtId="49" fontId="11" fillId="0" borderId="27" xfId="0" applyNumberFormat="1" applyFont="1" applyBorder="1" applyAlignment="1">
      <alignment horizontal="center" vertical="top" wrapText="1"/>
    </xf>
    <xf numFmtId="0" fontId="11" fillId="0" borderId="24" xfId="0" applyFont="1" applyBorder="1" applyAlignment="1">
      <alignment vertical="top" wrapText="1"/>
    </xf>
    <xf numFmtId="41" fontId="11" fillId="0" borderId="18" xfId="0" applyNumberFormat="1" applyFont="1" applyBorder="1" applyAlignment="1">
      <alignment horizontal="right" vertical="top" wrapText="1"/>
    </xf>
    <xf numFmtId="0" fontId="11" fillId="0" borderId="17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15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20" borderId="19" xfId="0" applyFont="1" applyFill="1" applyBorder="1" applyAlignment="1">
      <alignment horizontal="center" vertical="center" wrapText="1"/>
    </xf>
    <xf numFmtId="0" fontId="13" fillId="2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1" fillId="0" borderId="13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13" xfId="0" applyFont="1" applyBorder="1" applyAlignment="1">
      <alignment horizontal="center"/>
    </xf>
    <xf numFmtId="0" fontId="13" fillId="20" borderId="23" xfId="0" applyFont="1" applyFill="1" applyBorder="1" applyAlignment="1">
      <alignment horizontal="center" vertical="center" wrapText="1"/>
    </xf>
    <xf numFmtId="41" fontId="11" fillId="0" borderId="23" xfId="0" applyNumberFormat="1" applyFont="1" applyBorder="1" applyAlignment="1">
      <alignment horizontal="right" vertical="top"/>
    </xf>
    <xf numFmtId="0" fontId="11" fillId="0" borderId="10" xfId="0" applyFont="1" applyBorder="1" applyAlignment="1">
      <alignment vertical="top"/>
    </xf>
    <xf numFmtId="41" fontId="11" fillId="0" borderId="10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Continuous"/>
    </xf>
    <xf numFmtId="0" fontId="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1" fontId="9" fillId="0" borderId="10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1" fontId="9" fillId="0" borderId="14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top" wrapText="1"/>
    </xf>
    <xf numFmtId="0" fontId="20" fillId="20" borderId="10" xfId="0" applyFont="1" applyFill="1" applyBorder="1" applyAlignment="1">
      <alignment/>
    </xf>
    <xf numFmtId="0" fontId="20" fillId="0" borderId="20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vertical="top" wrapText="1"/>
    </xf>
    <xf numFmtId="49" fontId="20" fillId="0" borderId="19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41" fontId="2" fillId="0" borderId="26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top" wrapText="1"/>
    </xf>
    <xf numFmtId="49" fontId="20" fillId="0" borderId="23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41" fontId="20" fillId="0" borderId="20" xfId="0" applyNumberFormat="1" applyFont="1" applyBorder="1" applyAlignment="1">
      <alignment vertical="top" wrapText="1"/>
    </xf>
    <xf numFmtId="49" fontId="2" fillId="0" borderId="2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1" fontId="2" fillId="0" borderId="20" xfId="0" applyNumberFormat="1" applyFont="1" applyBorder="1" applyAlignment="1">
      <alignment vertical="top" wrapText="1"/>
    </xf>
    <xf numFmtId="2" fontId="20" fillId="0" borderId="10" xfId="0" applyNumberFormat="1" applyFont="1" applyBorder="1" applyAlignment="1">
      <alignment/>
    </xf>
    <xf numFmtId="49" fontId="2" fillId="0" borderId="17" xfId="0" applyNumberFormat="1" applyFont="1" applyBorder="1" applyAlignment="1">
      <alignment horizontal="center" vertical="top" wrapText="1"/>
    </xf>
    <xf numFmtId="49" fontId="20" fillId="0" borderId="27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41" fontId="2" fillId="0" borderId="24" xfId="0" applyNumberFormat="1" applyFont="1" applyBorder="1" applyAlignment="1">
      <alignment vertical="top" wrapText="1"/>
    </xf>
    <xf numFmtId="0" fontId="20" fillId="0" borderId="10" xfId="0" applyFont="1" applyBorder="1" applyAlignment="1">
      <alignment/>
    </xf>
    <xf numFmtId="0" fontId="20" fillId="0" borderId="13" xfId="0" applyFont="1" applyBorder="1" applyAlignment="1">
      <alignment vertical="top" wrapText="1"/>
    </xf>
    <xf numFmtId="41" fontId="20" fillId="0" borderId="24" xfId="0" applyNumberFormat="1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0" fillId="0" borderId="26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0" fillId="0" borderId="18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41" fontId="2" fillId="0" borderId="26" xfId="0" applyNumberFormat="1" applyFont="1" applyBorder="1" applyAlignment="1">
      <alignment vertical="top"/>
    </xf>
    <xf numFmtId="49" fontId="2" fillId="0" borderId="14" xfId="0" applyNumberFormat="1" applyFont="1" applyBorder="1" applyAlignment="1">
      <alignment horizontal="center" vertical="top" wrapText="1"/>
    </xf>
    <xf numFmtId="49" fontId="20" fillId="0" borderId="16" xfId="0" applyNumberFormat="1" applyFont="1" applyBorder="1" applyAlignment="1">
      <alignment vertical="top" wrapText="1"/>
    </xf>
    <xf numFmtId="0" fontId="20" fillId="0" borderId="23" xfId="0" applyFont="1" applyBorder="1" applyAlignment="1">
      <alignment vertical="top" wrapText="1"/>
    </xf>
    <xf numFmtId="49" fontId="2" fillId="0" borderId="13" xfId="0" applyNumberFormat="1" applyFont="1" applyBorder="1" applyAlignment="1">
      <alignment vertical="top" wrapText="1"/>
    </xf>
    <xf numFmtId="49" fontId="20" fillId="0" borderId="10" xfId="0" applyNumberFormat="1" applyFont="1" applyBorder="1" applyAlignment="1">
      <alignment horizontal="center" vertical="top" wrapText="1"/>
    </xf>
    <xf numFmtId="49" fontId="20" fillId="0" borderId="13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 wrapText="1"/>
    </xf>
    <xf numFmtId="49" fontId="20" fillId="0" borderId="2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1" fontId="2" fillId="0" borderId="20" xfId="0" applyNumberFormat="1" applyFont="1" applyBorder="1" applyAlignment="1">
      <alignment vertical="center" wrapText="1"/>
    </xf>
    <xf numFmtId="0" fontId="20" fillId="0" borderId="23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49" fontId="20" fillId="0" borderId="13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41" fontId="20" fillId="0" borderId="26" xfId="0" applyNumberFormat="1" applyFont="1" applyBorder="1" applyAlignment="1">
      <alignment vertical="top" wrapText="1"/>
    </xf>
    <xf numFmtId="0" fontId="20" fillId="0" borderId="14" xfId="0" applyFont="1" applyBorder="1" applyAlignment="1">
      <alignment vertical="top" wrapText="1"/>
    </xf>
    <xf numFmtId="0" fontId="20" fillId="0" borderId="10" xfId="0" applyFont="1" applyBorder="1" applyAlignment="1">
      <alignment wrapText="1"/>
    </xf>
    <xf numFmtId="0" fontId="20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42" fontId="2" fillId="0" borderId="20" xfId="0" applyNumberFormat="1" applyFont="1" applyBorder="1" applyAlignment="1">
      <alignment horizontal="center" vertical="top" wrapText="1"/>
    </xf>
    <xf numFmtId="49" fontId="20" fillId="0" borderId="16" xfId="0" applyNumberFormat="1" applyFont="1" applyBorder="1" applyAlignment="1">
      <alignment horizontal="center" vertical="top" wrapText="1"/>
    </xf>
    <xf numFmtId="49" fontId="20" fillId="0" borderId="14" xfId="0" applyNumberFormat="1" applyFont="1" applyBorder="1" applyAlignment="1">
      <alignment vertical="top" wrapText="1"/>
    </xf>
    <xf numFmtId="49" fontId="20" fillId="0" borderId="23" xfId="0" applyNumberFormat="1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49" fontId="20" fillId="0" borderId="14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vertical="top" wrapText="1"/>
    </xf>
    <xf numFmtId="41" fontId="2" fillId="0" borderId="17" xfId="0" applyNumberFormat="1" applyFont="1" applyBorder="1" applyAlignment="1">
      <alignment vertical="top" wrapText="1"/>
    </xf>
    <xf numFmtId="41" fontId="20" fillId="0" borderId="17" xfId="0" applyNumberFormat="1" applyFont="1" applyBorder="1" applyAlignment="1">
      <alignment vertical="top" wrapText="1"/>
    </xf>
    <xf numFmtId="49" fontId="20" fillId="0" borderId="18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41" fontId="2" fillId="0" borderId="20" xfId="0" applyNumberFormat="1" applyFont="1" applyBorder="1" applyAlignment="1">
      <alignment horizontal="left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2" fillId="0" borderId="28" xfId="0" applyNumberFormat="1" applyFont="1" applyBorder="1" applyAlignment="1">
      <alignment horizontal="center" vertical="top" wrapText="1"/>
    </xf>
    <xf numFmtId="49" fontId="20" fillId="0" borderId="29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41" fontId="2" fillId="0" borderId="28" xfId="0" applyNumberFormat="1" applyFont="1" applyBorder="1" applyAlignment="1">
      <alignment vertical="top" wrapText="1"/>
    </xf>
    <xf numFmtId="0" fontId="20" fillId="0" borderId="16" xfId="0" applyFont="1" applyBorder="1" applyAlignment="1">
      <alignment horizontal="center" vertical="top" wrapText="1"/>
    </xf>
    <xf numFmtId="41" fontId="2" fillId="0" borderId="20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49" fontId="2" fillId="0" borderId="26" xfId="0" applyNumberFormat="1" applyFont="1" applyBorder="1" applyAlignment="1">
      <alignment horizontal="center" vertical="center" wrapText="1"/>
    </xf>
    <xf numFmtId="41" fontId="20" fillId="0" borderId="1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3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0" fontId="21" fillId="0" borderId="0" xfId="52" applyFont="1">
      <alignment/>
      <protection/>
    </xf>
    <xf numFmtId="0" fontId="10" fillId="20" borderId="10" xfId="52" applyFont="1" applyFill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center" vertical="center"/>
      <protection/>
    </xf>
    <xf numFmtId="0" fontId="10" fillId="0" borderId="10" xfId="52" applyFont="1" applyBorder="1" applyAlignment="1">
      <alignment horizontal="center"/>
      <protection/>
    </xf>
    <xf numFmtId="0" fontId="10" fillId="0" borderId="10" xfId="52" applyFont="1" applyBorder="1">
      <alignment/>
      <protection/>
    </xf>
    <xf numFmtId="3" fontId="10" fillId="0" borderId="10" xfId="52" applyNumberFormat="1" applyFont="1" applyBorder="1">
      <alignment/>
      <protection/>
    </xf>
    <xf numFmtId="0" fontId="21" fillId="0" borderId="10" xfId="52" applyFont="1" applyBorder="1">
      <alignment/>
      <protection/>
    </xf>
    <xf numFmtId="3" fontId="21" fillId="0" borderId="10" xfId="52" applyNumberFormat="1" applyFont="1" applyBorder="1">
      <alignment/>
      <protection/>
    </xf>
    <xf numFmtId="3" fontId="21" fillId="0" borderId="10" xfId="52" applyNumberFormat="1" applyFont="1" applyBorder="1" applyAlignment="1">
      <alignment/>
      <protection/>
    </xf>
    <xf numFmtId="0" fontId="21" fillId="0" borderId="10" xfId="52" applyFont="1" applyBorder="1" applyAlignment="1">
      <alignment/>
      <protection/>
    </xf>
    <xf numFmtId="0" fontId="21" fillId="0" borderId="10" xfId="52" applyFont="1" applyBorder="1" applyAlignment="1">
      <alignment horizontal="left"/>
      <protection/>
    </xf>
    <xf numFmtId="0" fontId="24" fillId="0" borderId="0" xfId="52" applyFont="1">
      <alignment/>
      <protection/>
    </xf>
    <xf numFmtId="3" fontId="20" fillId="0" borderId="10" xfId="0" applyNumberFormat="1" applyFont="1" applyBorder="1" applyAlignment="1">
      <alignment horizontal="right" vertical="top"/>
    </xf>
    <xf numFmtId="41" fontId="2" fillId="0" borderId="10" xfId="0" applyNumberFormat="1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right" vertical="top"/>
    </xf>
    <xf numFmtId="0" fontId="9" fillId="0" borderId="14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" fontId="9" fillId="0" borderId="16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1" fontId="9" fillId="0" borderId="10" xfId="0" applyNumberFormat="1" applyFont="1" applyBorder="1" applyAlignment="1">
      <alignment horizontal="center" vertical="center"/>
    </xf>
    <xf numFmtId="41" fontId="7" fillId="0" borderId="10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41" fontId="7" fillId="0" borderId="14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41" fontId="1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 wrapText="1"/>
    </xf>
    <xf numFmtId="0" fontId="13" fillId="0" borderId="0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right" vertical="top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41" fontId="0" fillId="0" borderId="3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41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41" fontId="0" fillId="0" borderId="12" xfId="0" applyNumberFormat="1" applyFont="1" applyBorder="1" applyAlignment="1">
      <alignment vertical="center"/>
    </xf>
    <xf numFmtId="41" fontId="0" fillId="0" borderId="30" xfId="0" applyNumberFormat="1" applyFont="1" applyBorder="1" applyAlignment="1">
      <alignment vertical="center"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20" borderId="31" xfId="0" applyFont="1" applyFill="1" applyBorder="1" applyAlignment="1">
      <alignment horizontal="center" vertical="center" wrapText="1"/>
    </xf>
    <xf numFmtId="0" fontId="4" fillId="20" borderId="32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1" fontId="4" fillId="0" borderId="25" xfId="0" applyNumberFormat="1" applyFont="1" applyBorder="1" applyAlignment="1">
      <alignment horizontal="center" vertical="center"/>
    </xf>
    <xf numFmtId="41" fontId="0" fillId="0" borderId="37" xfId="0" applyNumberFormat="1" applyFont="1" applyBorder="1" applyAlignment="1">
      <alignment horizontal="center" vertical="center"/>
    </xf>
    <xf numFmtId="41" fontId="4" fillId="0" borderId="38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1" fontId="0" fillId="0" borderId="25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41" fontId="4" fillId="0" borderId="40" xfId="0" applyNumberFormat="1" applyFont="1" applyBorder="1" applyAlignment="1">
      <alignment horizontal="center" vertical="center"/>
    </xf>
    <xf numFmtId="41" fontId="18" fillId="0" borderId="41" xfId="0" applyNumberFormat="1" applyFont="1" applyBorder="1" applyAlignment="1">
      <alignment horizontal="center" vertical="center"/>
    </xf>
    <xf numFmtId="41" fontId="4" fillId="0" borderId="42" xfId="0" applyNumberFormat="1" applyFont="1" applyBorder="1" applyAlignment="1">
      <alignment horizontal="center" vertical="center"/>
    </xf>
    <xf numFmtId="41" fontId="1" fillId="0" borderId="43" xfId="0" applyNumberFormat="1" applyFont="1" applyBorder="1" applyAlignment="1">
      <alignment horizontal="center" vertical="center"/>
    </xf>
    <xf numFmtId="0" fontId="0" fillId="0" borderId="44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41" fontId="0" fillId="0" borderId="44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41" fontId="0" fillId="0" borderId="10" xfId="0" applyNumberFormat="1" applyBorder="1" applyAlignment="1">
      <alignment vertical="center"/>
    </xf>
    <xf numFmtId="0" fontId="0" fillId="0" borderId="45" xfId="0" applyBorder="1" applyAlignment="1">
      <alignment horizontal="center" vertical="center"/>
    </xf>
    <xf numFmtId="41" fontId="0" fillId="0" borderId="45" xfId="0" applyNumberFormat="1" applyBorder="1" applyAlignment="1">
      <alignment vertical="center"/>
    </xf>
    <xf numFmtId="0" fontId="0" fillId="0" borderId="25" xfId="0" applyBorder="1" applyAlignment="1">
      <alignment horizontal="center" vertical="center"/>
    </xf>
    <xf numFmtId="41" fontId="0" fillId="0" borderId="25" xfId="0" applyNumberFormat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41" fontId="4" fillId="0" borderId="46" xfId="0" applyNumberFormat="1" applyFont="1" applyBorder="1" applyAlignment="1">
      <alignment vertical="center"/>
    </xf>
    <xf numFmtId="41" fontId="0" fillId="0" borderId="46" xfId="0" applyNumberFormat="1" applyBorder="1" applyAlignment="1">
      <alignment vertical="center"/>
    </xf>
    <xf numFmtId="0" fontId="0" fillId="0" borderId="42" xfId="0" applyBorder="1" applyAlignment="1">
      <alignment horizontal="center" vertical="center"/>
    </xf>
    <xf numFmtId="41" fontId="0" fillId="0" borderId="43" xfId="0" applyNumberFormat="1" applyBorder="1" applyAlignment="1">
      <alignment vertical="center"/>
    </xf>
    <xf numFmtId="41" fontId="0" fillId="0" borderId="42" xfId="0" applyNumberFormat="1" applyBorder="1" applyAlignment="1">
      <alignment vertical="center"/>
    </xf>
    <xf numFmtId="0" fontId="0" fillId="0" borderId="47" xfId="0" applyBorder="1" applyAlignment="1">
      <alignment/>
    </xf>
    <xf numFmtId="0" fontId="0" fillId="0" borderId="32" xfId="0" applyBorder="1" applyAlignment="1">
      <alignment horizontal="center" vertical="center"/>
    </xf>
    <xf numFmtId="41" fontId="0" fillId="0" borderId="32" xfId="0" applyNumberForma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41" fontId="0" fillId="0" borderId="48" xfId="0" applyNumberFormat="1" applyBorder="1" applyAlignment="1">
      <alignment vertical="center"/>
    </xf>
    <xf numFmtId="41" fontId="0" fillId="0" borderId="49" xfId="0" applyNumberFormat="1" applyBorder="1" applyAlignment="1">
      <alignment vertical="center"/>
    </xf>
    <xf numFmtId="41" fontId="0" fillId="0" borderId="50" xfId="0" applyNumberFormat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41" fontId="4" fillId="0" borderId="44" xfId="0" applyNumberFormat="1" applyFont="1" applyBorder="1" applyAlignment="1">
      <alignment vertical="center"/>
    </xf>
    <xf numFmtId="41" fontId="0" fillId="0" borderId="40" xfId="0" applyNumberFormat="1" applyBorder="1" applyAlignment="1">
      <alignment vertical="center"/>
    </xf>
    <xf numFmtId="41" fontId="0" fillId="0" borderId="51" xfId="0" applyNumberFormat="1" applyBorder="1" applyAlignment="1">
      <alignment vertical="center"/>
    </xf>
    <xf numFmtId="41" fontId="0" fillId="0" borderId="39" xfId="0" applyNumberFormat="1" applyBorder="1" applyAlignment="1">
      <alignment vertical="center"/>
    </xf>
    <xf numFmtId="41" fontId="0" fillId="0" borderId="37" xfId="0" applyNumberFormat="1" applyBorder="1" applyAlignment="1">
      <alignment vertical="center"/>
    </xf>
    <xf numFmtId="41" fontId="4" fillId="0" borderId="40" xfId="0" applyNumberFormat="1" applyFont="1" applyBorder="1" applyAlignment="1">
      <alignment vertical="center"/>
    </xf>
    <xf numFmtId="0" fontId="4" fillId="0" borderId="52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41" fontId="4" fillId="0" borderId="52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1" fontId="4" fillId="0" borderId="43" xfId="0" applyNumberFormat="1" applyFont="1" applyBorder="1" applyAlignment="1">
      <alignment vertical="center"/>
    </xf>
    <xf numFmtId="41" fontId="4" fillId="0" borderId="42" xfId="0" applyNumberFormat="1" applyFon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1" fontId="0" fillId="0" borderId="54" xfId="0" applyNumberForma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41" fontId="0" fillId="0" borderId="55" xfId="0" applyNumberFormat="1" applyBorder="1" applyAlignment="1">
      <alignment vertical="center"/>
    </xf>
    <xf numFmtId="41" fontId="2" fillId="0" borderId="46" xfId="0" applyNumberFormat="1" applyFont="1" applyBorder="1" applyAlignment="1">
      <alignment horizontal="center" vertical="center"/>
    </xf>
    <xf numFmtId="41" fontId="4" fillId="0" borderId="46" xfId="0" applyNumberFormat="1" applyFont="1" applyBorder="1" applyAlignment="1">
      <alignment horizontal="center" vertical="center"/>
    </xf>
    <xf numFmtId="41" fontId="4" fillId="0" borderId="43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49" fontId="0" fillId="0" borderId="56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vertical="center"/>
    </xf>
    <xf numFmtId="3" fontId="0" fillId="0" borderId="56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3" fontId="0" fillId="0" borderId="57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2" xfId="0" applyFont="1" applyBorder="1" applyAlignment="1">
      <alignment vertical="top"/>
    </xf>
    <xf numFmtId="0" fontId="4" fillId="0" borderId="32" xfId="0" applyFont="1" applyBorder="1" applyAlignment="1">
      <alignment horizontal="center" vertical="top" wrapText="1"/>
    </xf>
    <xf numFmtId="0" fontId="4" fillId="0" borderId="32" xfId="0" applyFont="1" applyBorder="1" applyAlignment="1">
      <alignment vertical="top" wrapText="1"/>
    </xf>
    <xf numFmtId="0" fontId="0" fillId="0" borderId="32" xfId="0" applyFont="1" applyBorder="1" applyAlignment="1">
      <alignment vertical="top" wrapText="1"/>
    </xf>
    <xf numFmtId="41" fontId="0" fillId="0" borderId="32" xfId="0" applyNumberFormat="1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41" fontId="0" fillId="0" borderId="10" xfId="0" applyNumberFormat="1" applyFont="1" applyBorder="1" applyAlignment="1">
      <alignment horizontal="center"/>
    </xf>
    <xf numFmtId="0" fontId="0" fillId="0" borderId="58" xfId="0" applyFont="1" applyBorder="1" applyAlignment="1">
      <alignment/>
    </xf>
    <xf numFmtId="0" fontId="4" fillId="0" borderId="58" xfId="0" applyFont="1" applyBorder="1" applyAlignment="1">
      <alignment/>
    </xf>
    <xf numFmtId="41" fontId="0" fillId="0" borderId="58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4" fillId="0" borderId="12" xfId="0" applyFont="1" applyBorder="1" applyAlignment="1">
      <alignment/>
    </xf>
    <xf numFmtId="41" fontId="0" fillId="0" borderId="12" xfId="0" applyNumberFormat="1" applyFont="1" applyBorder="1" applyAlignment="1">
      <alignment horizontal="center"/>
    </xf>
    <xf numFmtId="0" fontId="0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41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41" fontId="0" fillId="0" borderId="10" xfId="0" applyNumberFormat="1" applyFont="1" applyBorder="1" applyAlignment="1">
      <alignment vertical="top" wrapText="1"/>
    </xf>
    <xf numFmtId="0" fontId="0" fillId="0" borderId="44" xfId="0" applyFont="1" applyBorder="1" applyAlignment="1">
      <alignment/>
    </xf>
    <xf numFmtId="0" fontId="4" fillId="0" borderId="44" xfId="0" applyFont="1" applyBorder="1" applyAlignment="1">
      <alignment/>
    </xf>
    <xf numFmtId="41" fontId="0" fillId="0" borderId="44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41" fontId="4" fillId="0" borderId="10" xfId="0" applyNumberFormat="1" applyFont="1" applyBorder="1" applyAlignment="1">
      <alignment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 wrapText="1"/>
    </xf>
    <xf numFmtId="41" fontId="0" fillId="0" borderId="3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41" fontId="4" fillId="0" borderId="10" xfId="0" applyNumberFormat="1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8" xfId="0" applyFont="1" applyBorder="1" applyAlignment="1">
      <alignment horizontal="left" vertical="center"/>
    </xf>
    <xf numFmtId="41" fontId="0" fillId="0" borderId="58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4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41" fontId="0" fillId="0" borderId="12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41" fontId="4" fillId="0" borderId="3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41" fontId="4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13" fillId="20" borderId="24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41" fontId="10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wrapText="1"/>
    </xf>
    <xf numFmtId="41" fontId="10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wrapText="1" indent="1"/>
    </xf>
    <xf numFmtId="41" fontId="21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wrapText="1" indent="8"/>
    </xf>
    <xf numFmtId="41" fontId="10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wrapText="1"/>
    </xf>
    <xf numFmtId="41" fontId="21" fillId="0" borderId="10" xfId="0" applyNumberFormat="1" applyFont="1" applyBorder="1" applyAlignment="1">
      <alignment wrapText="1"/>
    </xf>
    <xf numFmtId="0" fontId="13" fillId="20" borderId="27" xfId="0" applyFont="1" applyFill="1" applyBorder="1" applyAlignment="1">
      <alignment horizontal="center" vertical="center" wrapText="1"/>
    </xf>
    <xf numFmtId="0" fontId="13" fillId="20" borderId="26" xfId="0" applyFont="1" applyFill="1" applyBorder="1" applyAlignment="1">
      <alignment horizontal="center" vertical="center" wrapText="1"/>
    </xf>
    <xf numFmtId="0" fontId="13" fillId="20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4" fontId="10" fillId="0" borderId="10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horizontal="left" vertical="center" wrapText="1" indent="1"/>
    </xf>
    <xf numFmtId="2" fontId="10" fillId="0" borderId="10" xfId="0" applyNumberFormat="1" applyFont="1" applyBorder="1" applyAlignment="1">
      <alignment horizontal="right" vertical="top" wrapText="1"/>
    </xf>
    <xf numFmtId="0" fontId="13" fillId="0" borderId="10" xfId="0" applyFont="1" applyBorder="1" applyAlignment="1">
      <alignment horizontal="left" wrapText="1" indent="1"/>
    </xf>
    <xf numFmtId="0" fontId="21" fillId="0" borderId="21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13" fillId="20" borderId="21" xfId="0" applyFont="1" applyFill="1" applyBorder="1" applyAlignment="1">
      <alignment horizontal="center" vertical="center" wrapText="1"/>
    </xf>
    <xf numFmtId="0" fontId="13" fillId="20" borderId="19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13" fillId="20" borderId="20" xfId="0" applyFont="1" applyFill="1" applyBorder="1" applyAlignment="1">
      <alignment horizontal="center" vertical="center" wrapText="1"/>
    </xf>
    <xf numFmtId="0" fontId="13" fillId="20" borderId="22" xfId="0" applyFont="1" applyFill="1" applyBorder="1" applyAlignment="1">
      <alignment horizontal="center" vertical="center" wrapText="1"/>
    </xf>
    <xf numFmtId="0" fontId="13" fillId="20" borderId="23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/>
    </xf>
    <xf numFmtId="0" fontId="13" fillId="20" borderId="16" xfId="0" applyFont="1" applyFill="1" applyBorder="1" applyAlignment="1">
      <alignment horizontal="center" vertical="center" wrapText="1"/>
    </xf>
    <xf numFmtId="0" fontId="13" fillId="2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3" fillId="20" borderId="14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20" fillId="20" borderId="20" xfId="0" applyFont="1" applyFill="1" applyBorder="1" applyAlignment="1">
      <alignment horizontal="center"/>
    </xf>
    <xf numFmtId="0" fontId="20" fillId="20" borderId="23" xfId="0" applyFont="1" applyFill="1" applyBorder="1" applyAlignment="1">
      <alignment horizontal="center"/>
    </xf>
    <xf numFmtId="0" fontId="4" fillId="20" borderId="16" xfId="0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0" fontId="4" fillId="20" borderId="13" xfId="0" applyFont="1" applyFill="1" applyBorder="1" applyAlignment="1">
      <alignment horizontal="center" vertical="center"/>
    </xf>
    <xf numFmtId="49" fontId="4" fillId="20" borderId="16" xfId="0" applyNumberFormat="1" applyFont="1" applyFill="1" applyBorder="1" applyAlignment="1">
      <alignment horizontal="center" vertical="center"/>
    </xf>
    <xf numFmtId="49" fontId="4" fillId="20" borderId="14" xfId="0" applyNumberFormat="1" applyFont="1" applyFill="1" applyBorder="1" applyAlignment="1">
      <alignment horizontal="center" vertical="center"/>
    </xf>
    <xf numFmtId="49" fontId="4" fillId="20" borderId="13" xfId="0" applyNumberFormat="1" applyFont="1" applyFill="1" applyBorder="1" applyAlignment="1">
      <alignment horizontal="center" vertical="center"/>
    </xf>
    <xf numFmtId="0" fontId="2" fillId="20" borderId="16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 vertical="center"/>
    </xf>
    <xf numFmtId="0" fontId="2" fillId="20" borderId="13" xfId="0" applyFont="1" applyFill="1" applyBorder="1" applyAlignment="1">
      <alignment horizontal="center" vertical="center"/>
    </xf>
    <xf numFmtId="0" fontId="2" fillId="20" borderId="26" xfId="0" applyFont="1" applyFill="1" applyBorder="1" applyAlignment="1">
      <alignment horizontal="center" vertical="center" wrapText="1"/>
    </xf>
    <xf numFmtId="0" fontId="2" fillId="20" borderId="21" xfId="0" applyFont="1" applyFill="1" applyBorder="1" applyAlignment="1">
      <alignment horizontal="center" vertical="center" wrapText="1"/>
    </xf>
    <xf numFmtId="0" fontId="2" fillId="20" borderId="19" xfId="0" applyFont="1" applyFill="1" applyBorder="1" applyAlignment="1">
      <alignment horizontal="center" vertical="center" wrapText="1"/>
    </xf>
    <xf numFmtId="0" fontId="2" fillId="20" borderId="24" xfId="0" applyFont="1" applyFill="1" applyBorder="1" applyAlignment="1">
      <alignment horizontal="center" vertical="center" wrapText="1"/>
    </xf>
    <xf numFmtId="0" fontId="2" fillId="20" borderId="15" xfId="0" applyFont="1" applyFill="1" applyBorder="1" applyAlignment="1">
      <alignment horizontal="center" vertical="center" wrapText="1"/>
    </xf>
    <xf numFmtId="0" fontId="2" fillId="20" borderId="2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9" fillId="0" borderId="2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41" fontId="9" fillId="0" borderId="16" xfId="0" applyNumberFormat="1" applyFont="1" applyBorder="1" applyAlignment="1">
      <alignment horizontal="center" vertical="center" wrapText="1"/>
    </xf>
    <xf numFmtId="41" fontId="9" fillId="0" borderId="13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4" fillId="0" borderId="0" xfId="52" applyFont="1" applyAlignment="1">
      <alignment horizontal="left"/>
      <protection/>
    </xf>
    <xf numFmtId="0" fontId="21" fillId="0" borderId="10" xfId="52" applyFont="1" applyBorder="1" applyAlignment="1">
      <alignment horizontal="center" vertical="center"/>
      <protection/>
    </xf>
    <xf numFmtId="0" fontId="21" fillId="0" borderId="10" xfId="52" applyFont="1" applyBorder="1" applyAlignment="1">
      <alignment horizontal="left" vertical="top" wrapText="1"/>
      <protection/>
    </xf>
    <xf numFmtId="0" fontId="10" fillId="0" borderId="10" xfId="52" applyFont="1" applyBorder="1" applyAlignment="1">
      <alignment horizontal="center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0" fillId="20" borderId="10" xfId="52" applyFont="1" applyFill="1" applyBorder="1" applyAlignment="1">
      <alignment horizontal="center" vertical="center" wrapText="1"/>
      <protection/>
    </xf>
    <xf numFmtId="0" fontId="10" fillId="20" borderId="10" xfId="52" applyFont="1" applyFill="1" applyBorder="1" applyAlignment="1">
      <alignment horizontal="center" vertical="center"/>
      <protection/>
    </xf>
    <xf numFmtId="0" fontId="10" fillId="0" borderId="0" xfId="52" applyFont="1" applyAlignment="1">
      <alignment horizontal="left" vertical="top" wrapText="1"/>
      <protection/>
    </xf>
    <xf numFmtId="0" fontId="21" fillId="0" borderId="0" xfId="52" applyFont="1" applyAlignment="1">
      <alignment horizontal="left" vertical="top" wrapText="1"/>
      <protection/>
    </xf>
    <xf numFmtId="0" fontId="13" fillId="0" borderId="0" xfId="52" applyFont="1" applyAlignment="1">
      <alignment horizontal="center"/>
      <protection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20" borderId="32" xfId="0" applyFont="1" applyFill="1" applyBorder="1" applyAlignment="1">
      <alignment horizontal="center" vertical="center" wrapText="1"/>
    </xf>
    <xf numFmtId="0" fontId="4" fillId="20" borderId="59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4" fillId="20" borderId="32" xfId="0" applyFont="1" applyFill="1" applyBorder="1" applyAlignment="1">
      <alignment horizontal="center" vertical="center"/>
    </xf>
    <xf numFmtId="0" fontId="4" fillId="20" borderId="45" xfId="0" applyFont="1" applyFill="1" applyBorder="1" applyAlignment="1">
      <alignment horizontal="center" vertical="center"/>
    </xf>
    <xf numFmtId="0" fontId="4" fillId="20" borderId="4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3" fillId="20" borderId="10" xfId="0" applyFont="1" applyFill="1" applyBorder="1" applyAlignment="1">
      <alignment horizontal="center" vertical="center" wrapText="1"/>
    </xf>
    <xf numFmtId="0" fontId="13" fillId="20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Zeszyt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 2007 (2)"/>
      <sheetName val="Inwestycje 20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1"/>
  <sheetViews>
    <sheetView view="pageBreakPreview" zoomScaleSheetLayoutView="100" workbookViewId="0" topLeftCell="A13">
      <selection activeCell="E2" sqref="E2:F2"/>
    </sheetView>
  </sheetViews>
  <sheetFormatPr defaultColWidth="9.00390625" defaultRowHeight="12.75"/>
  <cols>
    <col min="1" max="1" width="5.875" style="75" customWidth="1"/>
    <col min="2" max="2" width="9.00390625" style="0" customWidth="1"/>
    <col min="3" max="3" width="7.625" style="75" customWidth="1"/>
    <col min="4" max="4" width="41.00390625" style="0" customWidth="1"/>
    <col min="5" max="5" width="17.75390625" style="0" customWidth="1"/>
    <col min="6" max="6" width="16.25390625" style="0" customWidth="1"/>
    <col min="7" max="7" width="11.125" style="0" customWidth="1"/>
    <col min="8" max="8" width="7.00390625" style="0" customWidth="1"/>
  </cols>
  <sheetData>
    <row r="1" spans="1:6" s="29" customFormat="1" ht="15">
      <c r="A1" s="33"/>
      <c r="B1" s="30"/>
      <c r="C1" s="33"/>
      <c r="D1" s="259"/>
      <c r="E1" s="509" t="s">
        <v>376</v>
      </c>
      <c r="F1" s="509"/>
    </row>
    <row r="2" spans="1:6" s="29" customFormat="1" ht="15">
      <c r="A2" s="33"/>
      <c r="B2" s="30"/>
      <c r="C2" s="33"/>
      <c r="D2" s="260"/>
      <c r="E2" s="478" t="s">
        <v>374</v>
      </c>
      <c r="F2" s="478"/>
    </row>
    <row r="3" spans="1:6" s="29" customFormat="1" ht="15">
      <c r="A3" s="33"/>
      <c r="B3" s="30"/>
      <c r="C3" s="33"/>
      <c r="D3" s="260"/>
      <c r="E3" s="478" t="s">
        <v>242</v>
      </c>
      <c r="F3" s="478"/>
    </row>
    <row r="4" spans="1:6" s="29" customFormat="1" ht="15">
      <c r="A4" s="33"/>
      <c r="B4" s="30"/>
      <c r="C4" s="33"/>
      <c r="D4" s="260"/>
      <c r="E4" s="478" t="s">
        <v>375</v>
      </c>
      <c r="F4" s="478"/>
    </row>
    <row r="5" spans="1:5" s="29" customFormat="1" ht="15" hidden="1">
      <c r="A5" s="33"/>
      <c r="B5" s="30"/>
      <c r="C5" s="33"/>
      <c r="D5" s="30"/>
      <c r="E5" s="30"/>
    </row>
    <row r="6" spans="1:5" ht="24.75" customHeight="1">
      <c r="A6" s="33"/>
      <c r="B6" s="32"/>
      <c r="C6" s="32"/>
      <c r="D6" s="32" t="s">
        <v>275</v>
      </c>
      <c r="E6" s="31"/>
    </row>
    <row r="7" spans="1:7" ht="15">
      <c r="A7" s="33"/>
      <c r="B7" s="31"/>
      <c r="C7" s="33"/>
      <c r="D7" s="31"/>
      <c r="E7" s="504" t="s">
        <v>298</v>
      </c>
      <c r="F7" s="504"/>
      <c r="G7" s="504"/>
    </row>
    <row r="8" spans="1:7" s="131" customFormat="1" ht="15" customHeight="1">
      <c r="A8" s="489" t="s">
        <v>2</v>
      </c>
      <c r="B8" s="492" t="s">
        <v>3</v>
      </c>
      <c r="C8" s="495" t="s">
        <v>4</v>
      </c>
      <c r="D8" s="495" t="s">
        <v>55</v>
      </c>
      <c r="E8" s="498" t="s">
        <v>299</v>
      </c>
      <c r="F8" s="499"/>
      <c r="G8" s="500"/>
    </row>
    <row r="9" spans="1:7" s="131" customFormat="1" ht="5.25" customHeight="1">
      <c r="A9" s="490"/>
      <c r="B9" s="493"/>
      <c r="C9" s="496"/>
      <c r="D9" s="496"/>
      <c r="E9" s="501"/>
      <c r="F9" s="502"/>
      <c r="G9" s="503"/>
    </row>
    <row r="10" spans="1:7" s="131" customFormat="1" ht="15" customHeight="1">
      <c r="A10" s="490"/>
      <c r="B10" s="493"/>
      <c r="C10" s="496"/>
      <c r="D10" s="496"/>
      <c r="E10" s="495" t="s">
        <v>53</v>
      </c>
      <c r="F10" s="487" t="s">
        <v>5</v>
      </c>
      <c r="G10" s="488"/>
    </row>
    <row r="11" spans="1:7" s="131" customFormat="1" ht="15" customHeight="1">
      <c r="A11" s="491"/>
      <c r="B11" s="494"/>
      <c r="C11" s="497"/>
      <c r="D11" s="497"/>
      <c r="E11" s="497"/>
      <c r="F11" s="159" t="s">
        <v>296</v>
      </c>
      <c r="G11" s="159" t="s">
        <v>297</v>
      </c>
    </row>
    <row r="12" spans="1:7" s="23" customFormat="1" ht="12" customHeight="1">
      <c r="A12" s="160">
        <v>1</v>
      </c>
      <c r="B12" s="161">
        <v>2</v>
      </c>
      <c r="C12" s="162">
        <v>3</v>
      </c>
      <c r="D12" s="163">
        <v>4</v>
      </c>
      <c r="E12" s="160">
        <v>5</v>
      </c>
      <c r="F12" s="163">
        <v>6</v>
      </c>
      <c r="G12" s="163">
        <v>7</v>
      </c>
    </row>
    <row r="13" spans="1:7" s="23" customFormat="1" ht="30" customHeight="1">
      <c r="A13" s="164" t="s">
        <v>110</v>
      </c>
      <c r="B13" s="165"/>
      <c r="C13" s="166"/>
      <c r="D13" s="167" t="s">
        <v>71</v>
      </c>
      <c r="E13" s="168">
        <f>E14</f>
        <v>12500</v>
      </c>
      <c r="F13" s="256">
        <f>E13</f>
        <v>12500</v>
      </c>
      <c r="G13" s="163"/>
    </row>
    <row r="14" spans="1:7" s="23" customFormat="1" ht="34.5" customHeight="1">
      <c r="A14" s="164"/>
      <c r="B14" s="169" t="s">
        <v>126</v>
      </c>
      <c r="C14" s="166"/>
      <c r="D14" s="167" t="s">
        <v>125</v>
      </c>
      <c r="E14" s="168">
        <f>E15+E16</f>
        <v>12500</v>
      </c>
      <c r="F14" s="256">
        <f aca="true" t="shared" si="0" ref="F14:F23">E14</f>
        <v>12500</v>
      </c>
      <c r="G14" s="163"/>
    </row>
    <row r="15" spans="1:7" s="23" customFormat="1" ht="30" customHeight="1">
      <c r="A15" s="192"/>
      <c r="B15" s="206"/>
      <c r="C15" s="172" t="s">
        <v>85</v>
      </c>
      <c r="D15" s="173" t="s">
        <v>68</v>
      </c>
      <c r="E15" s="174">
        <v>7500</v>
      </c>
      <c r="F15" s="237">
        <f t="shared" si="0"/>
        <v>7500</v>
      </c>
      <c r="G15" s="163"/>
    </row>
    <row r="16" spans="1:7" s="23" customFormat="1" ht="30" customHeight="1">
      <c r="A16" s="170"/>
      <c r="B16" s="195"/>
      <c r="C16" s="172" t="s">
        <v>264</v>
      </c>
      <c r="D16" s="173" t="s">
        <v>265</v>
      </c>
      <c r="E16" s="174">
        <v>5000</v>
      </c>
      <c r="F16" s="237">
        <f t="shared" si="0"/>
        <v>5000</v>
      </c>
      <c r="G16" s="163"/>
    </row>
    <row r="17" spans="1:7" ht="25.5" customHeight="1">
      <c r="A17" s="175" t="s">
        <v>111</v>
      </c>
      <c r="B17" s="165"/>
      <c r="C17" s="172"/>
      <c r="D17" s="176" t="s">
        <v>72</v>
      </c>
      <c r="E17" s="177">
        <f>E18</f>
        <v>1300</v>
      </c>
      <c r="F17" s="256">
        <f>E17</f>
        <v>1300</v>
      </c>
      <c r="G17" s="178"/>
    </row>
    <row r="18" spans="1:7" ht="24" customHeight="1">
      <c r="A18" s="179"/>
      <c r="B18" s="169" t="s">
        <v>183</v>
      </c>
      <c r="C18" s="180"/>
      <c r="D18" s="181" t="s">
        <v>73</v>
      </c>
      <c r="E18" s="182">
        <f>E19</f>
        <v>1300</v>
      </c>
      <c r="F18" s="256">
        <f t="shared" si="0"/>
        <v>1300</v>
      </c>
      <c r="G18" s="183"/>
    </row>
    <row r="19" spans="1:7" ht="94.5" customHeight="1">
      <c r="A19" s="170"/>
      <c r="B19" s="183"/>
      <c r="C19" s="180" t="s">
        <v>86</v>
      </c>
      <c r="D19" s="184" t="s">
        <v>69</v>
      </c>
      <c r="E19" s="185">
        <v>1300</v>
      </c>
      <c r="F19" s="237">
        <f t="shared" si="0"/>
        <v>1300</v>
      </c>
      <c r="G19" s="183"/>
    </row>
    <row r="20" spans="1:7" ht="43.5" customHeight="1">
      <c r="A20" s="175">
        <v>400</v>
      </c>
      <c r="B20" s="165"/>
      <c r="C20" s="172"/>
      <c r="D20" s="186" t="s">
        <v>262</v>
      </c>
      <c r="E20" s="177">
        <f>E21</f>
        <v>188000</v>
      </c>
      <c r="F20" s="256">
        <f t="shared" si="0"/>
        <v>188000</v>
      </c>
      <c r="G20" s="183"/>
    </row>
    <row r="21" spans="1:7" ht="30" customHeight="1">
      <c r="A21" s="187"/>
      <c r="B21" s="188">
        <v>40002</v>
      </c>
      <c r="C21" s="189"/>
      <c r="D21" s="190" t="s">
        <v>184</v>
      </c>
      <c r="E21" s="191">
        <f>E22+E23</f>
        <v>188000</v>
      </c>
      <c r="F21" s="256">
        <f>E21</f>
        <v>188000</v>
      </c>
      <c r="G21" s="183"/>
    </row>
    <row r="22" spans="1:7" ht="30" customHeight="1">
      <c r="A22" s="192"/>
      <c r="B22" s="193"/>
      <c r="C22" s="172" t="s">
        <v>85</v>
      </c>
      <c r="D22" s="194" t="s">
        <v>68</v>
      </c>
      <c r="E22" s="174">
        <v>187000</v>
      </c>
      <c r="F22" s="237">
        <f t="shared" si="0"/>
        <v>187000</v>
      </c>
      <c r="G22" s="183"/>
    </row>
    <row r="23" spans="1:7" ht="30" customHeight="1">
      <c r="A23" s="170"/>
      <c r="B23" s="195"/>
      <c r="C23" s="172" t="s">
        <v>87</v>
      </c>
      <c r="D23" s="173" t="s">
        <v>76</v>
      </c>
      <c r="E23" s="174">
        <v>1000</v>
      </c>
      <c r="F23" s="237">
        <f t="shared" si="0"/>
        <v>1000</v>
      </c>
      <c r="G23" s="183"/>
    </row>
    <row r="24" spans="1:7" ht="34.5" customHeight="1">
      <c r="A24" s="175">
        <v>700</v>
      </c>
      <c r="B24" s="196"/>
      <c r="C24" s="172"/>
      <c r="D24" s="176" t="s">
        <v>74</v>
      </c>
      <c r="E24" s="177">
        <f>E25</f>
        <v>330820</v>
      </c>
      <c r="F24" s="256">
        <v>48100</v>
      </c>
      <c r="G24" s="257">
        <f>G25</f>
        <v>282720</v>
      </c>
    </row>
    <row r="25" spans="1:7" ht="39.75" customHeight="1">
      <c r="A25" s="164"/>
      <c r="B25" s="169" t="s">
        <v>141</v>
      </c>
      <c r="C25" s="172"/>
      <c r="D25" s="176" t="s">
        <v>244</v>
      </c>
      <c r="E25" s="177">
        <f>E26+E28+E27</f>
        <v>330820</v>
      </c>
      <c r="F25" s="256">
        <v>48100</v>
      </c>
      <c r="G25" s="257">
        <f>G27</f>
        <v>282720</v>
      </c>
    </row>
    <row r="26" spans="1:7" ht="84.75" customHeight="1">
      <c r="A26" s="192"/>
      <c r="B26" s="193"/>
      <c r="C26" s="172" t="s">
        <v>86</v>
      </c>
      <c r="D26" s="173" t="s">
        <v>69</v>
      </c>
      <c r="E26" s="174">
        <v>48000</v>
      </c>
      <c r="F26" s="237">
        <v>48000</v>
      </c>
      <c r="G26" s="255"/>
    </row>
    <row r="27" spans="1:7" ht="18.75" customHeight="1">
      <c r="A27" s="192"/>
      <c r="B27" s="215"/>
      <c r="C27" s="172" t="s">
        <v>352</v>
      </c>
      <c r="D27" s="20" t="s">
        <v>353</v>
      </c>
      <c r="E27" s="174">
        <v>282720</v>
      </c>
      <c r="F27" s="237"/>
      <c r="G27" s="255">
        <f>E27</f>
        <v>282720</v>
      </c>
    </row>
    <row r="28" spans="1:7" ht="20.25" customHeight="1">
      <c r="A28" s="170"/>
      <c r="B28" s="197"/>
      <c r="C28" s="172" t="s">
        <v>87</v>
      </c>
      <c r="D28" s="173" t="s">
        <v>76</v>
      </c>
      <c r="E28" s="174">
        <v>100</v>
      </c>
      <c r="F28" s="237">
        <f>E28</f>
        <v>100</v>
      </c>
      <c r="G28" s="183"/>
    </row>
    <row r="29" spans="1:7" ht="21" customHeight="1">
      <c r="A29" s="175">
        <v>750</v>
      </c>
      <c r="B29" s="165"/>
      <c r="C29" s="172"/>
      <c r="D29" s="176" t="s">
        <v>75</v>
      </c>
      <c r="E29" s="177">
        <f>E30+E37</f>
        <v>74995</v>
      </c>
      <c r="F29" s="256">
        <f>E29</f>
        <v>74995</v>
      </c>
      <c r="G29" s="183"/>
    </row>
    <row r="30" spans="1:7" ht="27.75" customHeight="1">
      <c r="A30" s="236"/>
      <c r="B30" s="198" t="s">
        <v>147</v>
      </c>
      <c r="C30" s="199"/>
      <c r="D30" s="200" t="s">
        <v>151</v>
      </c>
      <c r="E30" s="201">
        <f>E31+E36</f>
        <v>74895</v>
      </c>
      <c r="F30" s="256">
        <f>E30</f>
        <v>74895</v>
      </c>
      <c r="G30" s="183"/>
    </row>
    <row r="31" spans="1:7" ht="74.25" customHeight="1">
      <c r="A31" s="211"/>
      <c r="B31" s="165"/>
      <c r="C31" s="202">
        <v>2010</v>
      </c>
      <c r="D31" s="173" t="s">
        <v>70</v>
      </c>
      <c r="E31" s="174">
        <v>74665</v>
      </c>
      <c r="F31" s="237">
        <f>E31</f>
        <v>74665</v>
      </c>
      <c r="G31" s="183"/>
    </row>
    <row r="32" spans="1:7" ht="14.25" customHeight="1">
      <c r="A32" s="489" t="s">
        <v>2</v>
      </c>
      <c r="B32" s="492" t="s">
        <v>3</v>
      </c>
      <c r="C32" s="495" t="s">
        <v>4</v>
      </c>
      <c r="D32" s="495" t="s">
        <v>55</v>
      </c>
      <c r="E32" s="498" t="s">
        <v>299</v>
      </c>
      <c r="F32" s="499"/>
      <c r="G32" s="500"/>
    </row>
    <row r="33" spans="1:7" ht="3" customHeight="1">
      <c r="A33" s="490"/>
      <c r="B33" s="493"/>
      <c r="C33" s="496"/>
      <c r="D33" s="496"/>
      <c r="E33" s="501"/>
      <c r="F33" s="502"/>
      <c r="G33" s="503"/>
    </row>
    <row r="34" spans="1:7" ht="14.25" customHeight="1">
      <c r="A34" s="490"/>
      <c r="B34" s="493"/>
      <c r="C34" s="496"/>
      <c r="D34" s="496"/>
      <c r="E34" s="495" t="s">
        <v>53</v>
      </c>
      <c r="F34" s="487" t="s">
        <v>5</v>
      </c>
      <c r="G34" s="488"/>
    </row>
    <row r="35" spans="1:7" ht="14.25" customHeight="1">
      <c r="A35" s="491"/>
      <c r="B35" s="494"/>
      <c r="C35" s="497"/>
      <c r="D35" s="497"/>
      <c r="E35" s="497"/>
      <c r="F35" s="159" t="s">
        <v>296</v>
      </c>
      <c r="G35" s="159" t="s">
        <v>297</v>
      </c>
    </row>
    <row r="36" spans="1:7" ht="45" customHeight="1">
      <c r="A36" s="233"/>
      <c r="B36" s="197"/>
      <c r="C36" s="202">
        <v>2360</v>
      </c>
      <c r="D36" s="173" t="s">
        <v>186</v>
      </c>
      <c r="E36" s="174">
        <v>230</v>
      </c>
      <c r="F36" s="237">
        <f>E36</f>
        <v>230</v>
      </c>
      <c r="G36" s="183"/>
    </row>
    <row r="37" spans="1:7" ht="18" customHeight="1">
      <c r="A37" s="203"/>
      <c r="B37" s="169" t="s">
        <v>153</v>
      </c>
      <c r="C37" s="172"/>
      <c r="D37" s="176" t="s">
        <v>185</v>
      </c>
      <c r="E37" s="177">
        <f>E38</f>
        <v>100</v>
      </c>
      <c r="F37" s="256">
        <f aca="true" t="shared" si="1" ref="F37:F55">E37</f>
        <v>100</v>
      </c>
      <c r="G37" s="183"/>
    </row>
    <row r="38" spans="1:7" ht="16.5" customHeight="1">
      <c r="A38" s="204"/>
      <c r="B38" s="169"/>
      <c r="C38" s="172" t="s">
        <v>85</v>
      </c>
      <c r="D38" s="173" t="s">
        <v>68</v>
      </c>
      <c r="E38" s="174">
        <v>100</v>
      </c>
      <c r="F38" s="237">
        <f t="shared" si="1"/>
        <v>100</v>
      </c>
      <c r="G38" s="183"/>
    </row>
    <row r="39" spans="1:7" ht="60" customHeight="1">
      <c r="A39" s="175">
        <v>751</v>
      </c>
      <c r="B39" s="171"/>
      <c r="C39" s="172"/>
      <c r="D39" s="176" t="s">
        <v>252</v>
      </c>
      <c r="E39" s="177">
        <f>E40</f>
        <v>1035</v>
      </c>
      <c r="F39" s="256">
        <f t="shared" si="1"/>
        <v>1035</v>
      </c>
      <c r="G39" s="183"/>
    </row>
    <row r="40" spans="1:7" ht="32.25" customHeight="1">
      <c r="A40" s="205"/>
      <c r="B40" s="169" t="s">
        <v>161</v>
      </c>
      <c r="C40" s="172"/>
      <c r="D40" s="176" t="s">
        <v>274</v>
      </c>
      <c r="E40" s="177">
        <f>E41</f>
        <v>1035</v>
      </c>
      <c r="F40" s="256">
        <f t="shared" si="1"/>
        <v>1035</v>
      </c>
      <c r="G40" s="183"/>
    </row>
    <row r="41" spans="1:7" ht="60.75" customHeight="1">
      <c r="A41" s="192"/>
      <c r="B41" s="206"/>
      <c r="C41" s="166">
        <v>2010</v>
      </c>
      <c r="D41" s="207" t="s">
        <v>70</v>
      </c>
      <c r="E41" s="208">
        <v>1035</v>
      </c>
      <c r="F41" s="237">
        <f t="shared" si="1"/>
        <v>1035</v>
      </c>
      <c r="G41" s="183"/>
    </row>
    <row r="42" spans="1:7" ht="30.75" customHeight="1">
      <c r="A42" s="169" t="s">
        <v>112</v>
      </c>
      <c r="B42" s="171"/>
      <c r="C42" s="172"/>
      <c r="D42" s="186" t="s">
        <v>253</v>
      </c>
      <c r="E42" s="177">
        <f>E43</f>
        <v>500</v>
      </c>
      <c r="F42" s="256">
        <f>E42</f>
        <v>500</v>
      </c>
      <c r="G42" s="183"/>
    </row>
    <row r="43" spans="1:7" ht="17.25" customHeight="1">
      <c r="A43" s="192"/>
      <c r="B43" s="169" t="s">
        <v>261</v>
      </c>
      <c r="C43" s="172"/>
      <c r="D43" s="186" t="s">
        <v>163</v>
      </c>
      <c r="E43" s="177">
        <f>E44</f>
        <v>500</v>
      </c>
      <c r="F43" s="256">
        <f t="shared" si="1"/>
        <v>500</v>
      </c>
      <c r="G43" s="183"/>
    </row>
    <row r="44" spans="1:7" ht="60" customHeight="1">
      <c r="A44" s="179"/>
      <c r="B44" s="171"/>
      <c r="C44" s="172">
        <v>2010</v>
      </c>
      <c r="D44" s="173" t="s">
        <v>236</v>
      </c>
      <c r="E44" s="174">
        <v>500</v>
      </c>
      <c r="F44" s="237">
        <f t="shared" si="1"/>
        <v>500</v>
      </c>
      <c r="G44" s="183"/>
    </row>
    <row r="45" spans="1:11" ht="75.75" customHeight="1">
      <c r="A45" s="278">
        <v>756</v>
      </c>
      <c r="B45" s="165"/>
      <c r="C45" s="202"/>
      <c r="D45" s="176" t="s">
        <v>115</v>
      </c>
      <c r="E45" s="177">
        <f>E46+E49+E60+E69+E71</f>
        <v>2421785</v>
      </c>
      <c r="F45" s="256">
        <f t="shared" si="1"/>
        <v>2421785</v>
      </c>
      <c r="G45" s="210"/>
      <c r="H45" s="36"/>
      <c r="I45" s="36"/>
      <c r="J45" s="36"/>
      <c r="K45" s="36"/>
    </row>
    <row r="46" spans="1:11" ht="32.25" customHeight="1">
      <c r="A46" s="203"/>
      <c r="B46" s="169" t="s">
        <v>187</v>
      </c>
      <c r="C46" s="202"/>
      <c r="D46" s="176" t="s">
        <v>188</v>
      </c>
      <c r="E46" s="177">
        <f>E47+E48</f>
        <v>2050</v>
      </c>
      <c r="F46" s="256">
        <f t="shared" si="1"/>
        <v>2050</v>
      </c>
      <c r="G46" s="210"/>
      <c r="H46" s="36"/>
      <c r="I46" s="36"/>
      <c r="J46" s="36"/>
      <c r="K46" s="36"/>
    </row>
    <row r="47" spans="1:7" ht="30.75" customHeight="1">
      <c r="A47" s="203"/>
      <c r="B47" s="169"/>
      <c r="C47" s="172" t="s">
        <v>94</v>
      </c>
      <c r="D47" s="173" t="s">
        <v>95</v>
      </c>
      <c r="E47" s="174">
        <v>2000</v>
      </c>
      <c r="F47" s="237">
        <f>E47</f>
        <v>2000</v>
      </c>
      <c r="G47" s="210"/>
    </row>
    <row r="48" spans="1:7" ht="30" customHeight="1">
      <c r="A48" s="203"/>
      <c r="B48" s="169"/>
      <c r="C48" s="172" t="s">
        <v>92</v>
      </c>
      <c r="D48" s="173" t="s">
        <v>245</v>
      </c>
      <c r="E48" s="174">
        <v>50</v>
      </c>
      <c r="F48" s="237">
        <f t="shared" si="1"/>
        <v>50</v>
      </c>
      <c r="G48" s="210"/>
    </row>
    <row r="49" spans="1:7" ht="79.5" customHeight="1">
      <c r="A49" s="203"/>
      <c r="B49" s="169" t="s">
        <v>190</v>
      </c>
      <c r="C49" s="202"/>
      <c r="D49" s="212" t="s">
        <v>191</v>
      </c>
      <c r="E49" s="213">
        <f>E50+E51+E52+E53+E54+E55</f>
        <v>362100</v>
      </c>
      <c r="F49" s="256">
        <f t="shared" si="1"/>
        <v>362100</v>
      </c>
      <c r="G49" s="210"/>
    </row>
    <row r="50" spans="1:7" ht="24.75" customHeight="1">
      <c r="A50" s="203"/>
      <c r="B50" s="214"/>
      <c r="C50" s="172" t="s">
        <v>81</v>
      </c>
      <c r="D50" s="173" t="s">
        <v>77</v>
      </c>
      <c r="E50" s="174">
        <v>350000</v>
      </c>
      <c r="F50" s="237">
        <f t="shared" si="1"/>
        <v>350000</v>
      </c>
      <c r="G50" s="210"/>
    </row>
    <row r="51" spans="1:7" ht="27.75" customHeight="1">
      <c r="A51" s="203"/>
      <c r="B51" s="215"/>
      <c r="C51" s="196" t="s">
        <v>82</v>
      </c>
      <c r="D51" s="216" t="s">
        <v>78</v>
      </c>
      <c r="E51" s="174">
        <v>200</v>
      </c>
      <c r="F51" s="237">
        <f>E51</f>
        <v>200</v>
      </c>
      <c r="G51" s="183"/>
    </row>
    <row r="52" spans="1:7" ht="30" customHeight="1">
      <c r="A52" s="192"/>
      <c r="B52" s="215"/>
      <c r="C52" s="172" t="s">
        <v>83</v>
      </c>
      <c r="D52" s="173" t="s">
        <v>79</v>
      </c>
      <c r="E52" s="174">
        <v>8500</v>
      </c>
      <c r="F52" s="237">
        <f t="shared" si="1"/>
        <v>8500</v>
      </c>
      <c r="G52" s="183"/>
    </row>
    <row r="53" spans="1:7" ht="34.5" customHeight="1">
      <c r="A53" s="192"/>
      <c r="B53" s="215"/>
      <c r="C53" s="172" t="s">
        <v>84</v>
      </c>
      <c r="D53" s="173" t="s">
        <v>80</v>
      </c>
      <c r="E53" s="174">
        <v>3000</v>
      </c>
      <c r="F53" s="237">
        <f t="shared" si="1"/>
        <v>3000</v>
      </c>
      <c r="G53" s="183"/>
    </row>
    <row r="54" spans="1:7" ht="24.75" customHeight="1">
      <c r="A54" s="192"/>
      <c r="B54" s="215"/>
      <c r="C54" s="172" t="s">
        <v>90</v>
      </c>
      <c r="D54" s="173" t="s">
        <v>91</v>
      </c>
      <c r="E54" s="174">
        <v>100</v>
      </c>
      <c r="F54" s="237">
        <f t="shared" si="1"/>
        <v>100</v>
      </c>
      <c r="G54" s="183"/>
    </row>
    <row r="55" spans="1:7" ht="35.25" customHeight="1">
      <c r="A55" s="170"/>
      <c r="B55" s="197"/>
      <c r="C55" s="196" t="s">
        <v>92</v>
      </c>
      <c r="D55" s="173" t="s">
        <v>255</v>
      </c>
      <c r="E55" s="174">
        <v>300</v>
      </c>
      <c r="F55" s="237">
        <f t="shared" si="1"/>
        <v>300</v>
      </c>
      <c r="G55" s="183"/>
    </row>
    <row r="56" spans="1:7" ht="9.75" customHeight="1">
      <c r="A56" s="489" t="s">
        <v>2</v>
      </c>
      <c r="B56" s="492" t="s">
        <v>3</v>
      </c>
      <c r="C56" s="495" t="s">
        <v>4</v>
      </c>
      <c r="D56" s="495" t="s">
        <v>55</v>
      </c>
      <c r="E56" s="498" t="s">
        <v>299</v>
      </c>
      <c r="F56" s="499"/>
      <c r="G56" s="500"/>
    </row>
    <row r="57" spans="1:7" ht="9.75" customHeight="1">
      <c r="A57" s="490"/>
      <c r="B57" s="493"/>
      <c r="C57" s="496"/>
      <c r="D57" s="496"/>
      <c r="E57" s="501"/>
      <c r="F57" s="502"/>
      <c r="G57" s="503"/>
    </row>
    <row r="58" spans="1:7" ht="12.75" customHeight="1">
      <c r="A58" s="490"/>
      <c r="B58" s="493"/>
      <c r="C58" s="496"/>
      <c r="D58" s="496"/>
      <c r="E58" s="495" t="s">
        <v>53</v>
      </c>
      <c r="F58" s="487" t="s">
        <v>5</v>
      </c>
      <c r="G58" s="488"/>
    </row>
    <row r="59" spans="1:7" ht="13.5" customHeight="1">
      <c r="A59" s="491"/>
      <c r="B59" s="494"/>
      <c r="C59" s="497"/>
      <c r="D59" s="497"/>
      <c r="E59" s="497"/>
      <c r="F59" s="159" t="s">
        <v>296</v>
      </c>
      <c r="G59" s="159" t="s">
        <v>297</v>
      </c>
    </row>
    <row r="60" spans="1:7" ht="63" customHeight="1">
      <c r="A60" s="179"/>
      <c r="B60" s="169" t="s">
        <v>192</v>
      </c>
      <c r="C60" s="180"/>
      <c r="D60" s="217" t="s">
        <v>193</v>
      </c>
      <c r="E60" s="177">
        <f>E61+E62+E63+E64+E65+E66+E67+E68</f>
        <v>1322900</v>
      </c>
      <c r="F60" s="256">
        <f>E60</f>
        <v>1322900</v>
      </c>
      <c r="G60" s="183"/>
    </row>
    <row r="61" spans="1:7" ht="21" customHeight="1">
      <c r="A61" s="218"/>
      <c r="B61" s="193"/>
      <c r="C61" s="172" t="s">
        <v>81</v>
      </c>
      <c r="D61" s="173" t="s">
        <v>77</v>
      </c>
      <c r="E61" s="174">
        <v>192000</v>
      </c>
      <c r="F61" s="237">
        <f aca="true" t="shared" si="2" ref="F61:F88">E61</f>
        <v>192000</v>
      </c>
      <c r="G61" s="183"/>
    </row>
    <row r="62" spans="1:7" ht="18" customHeight="1">
      <c r="A62" s="192"/>
      <c r="B62" s="215"/>
      <c r="C62" s="172" t="s">
        <v>82</v>
      </c>
      <c r="D62" s="173" t="s">
        <v>78</v>
      </c>
      <c r="E62" s="174">
        <v>830000</v>
      </c>
      <c r="F62" s="237">
        <f t="shared" si="2"/>
        <v>830000</v>
      </c>
      <c r="G62" s="183"/>
    </row>
    <row r="63" spans="1:7" ht="18.75" customHeight="1">
      <c r="A63" s="192"/>
      <c r="B63" s="219"/>
      <c r="C63" s="172" t="s">
        <v>83</v>
      </c>
      <c r="D63" s="173" t="s">
        <v>79</v>
      </c>
      <c r="E63" s="174">
        <v>8000</v>
      </c>
      <c r="F63" s="237">
        <f t="shared" si="2"/>
        <v>8000</v>
      </c>
      <c r="G63" s="183"/>
    </row>
    <row r="64" spans="1:7" ht="20.25" customHeight="1">
      <c r="A64" s="218"/>
      <c r="B64" s="215"/>
      <c r="C64" s="196" t="s">
        <v>84</v>
      </c>
      <c r="D64" s="173" t="s">
        <v>80</v>
      </c>
      <c r="E64" s="174">
        <v>235000</v>
      </c>
      <c r="F64" s="237">
        <f t="shared" si="2"/>
        <v>235000</v>
      </c>
      <c r="G64" s="183"/>
    </row>
    <row r="65" spans="1:7" ht="18.75" customHeight="1">
      <c r="A65" s="218"/>
      <c r="B65" s="215"/>
      <c r="C65" s="172" t="s">
        <v>88</v>
      </c>
      <c r="D65" s="173" t="s">
        <v>89</v>
      </c>
      <c r="E65" s="174">
        <v>4500</v>
      </c>
      <c r="F65" s="237">
        <f t="shared" si="2"/>
        <v>4500</v>
      </c>
      <c r="G65" s="183"/>
    </row>
    <row r="66" spans="1:7" ht="17.25" customHeight="1">
      <c r="A66" s="192"/>
      <c r="B66" s="215"/>
      <c r="C66" s="172" t="s">
        <v>122</v>
      </c>
      <c r="D66" s="173" t="s">
        <v>123</v>
      </c>
      <c r="E66" s="174">
        <v>400</v>
      </c>
      <c r="F66" s="237">
        <f t="shared" si="2"/>
        <v>400</v>
      </c>
      <c r="G66" s="183"/>
    </row>
    <row r="67" spans="1:7" ht="30" customHeight="1">
      <c r="A67" s="192"/>
      <c r="B67" s="215"/>
      <c r="C67" s="172" t="s">
        <v>90</v>
      </c>
      <c r="D67" s="207" t="s">
        <v>194</v>
      </c>
      <c r="E67" s="208">
        <v>35000</v>
      </c>
      <c r="F67" s="237">
        <f t="shared" si="2"/>
        <v>35000</v>
      </c>
      <c r="G67" s="183"/>
    </row>
    <row r="68" spans="1:7" ht="31.5" customHeight="1">
      <c r="A68" s="192"/>
      <c r="B68" s="197"/>
      <c r="C68" s="172" t="s">
        <v>92</v>
      </c>
      <c r="D68" s="173" t="s">
        <v>246</v>
      </c>
      <c r="E68" s="174">
        <v>18000</v>
      </c>
      <c r="F68" s="237">
        <f t="shared" si="2"/>
        <v>18000</v>
      </c>
      <c r="G68" s="183"/>
    </row>
    <row r="69" spans="1:7" ht="46.5" customHeight="1">
      <c r="A69" s="192"/>
      <c r="B69" s="169" t="s">
        <v>195</v>
      </c>
      <c r="C69" s="196"/>
      <c r="D69" s="212" t="s">
        <v>196</v>
      </c>
      <c r="E69" s="177">
        <f>E70</f>
        <v>32000</v>
      </c>
      <c r="F69" s="256">
        <f t="shared" si="2"/>
        <v>32000</v>
      </c>
      <c r="G69" s="183"/>
    </row>
    <row r="70" spans="1:7" ht="30" customHeight="1">
      <c r="A70" s="235"/>
      <c r="B70" s="169"/>
      <c r="C70" s="196" t="s">
        <v>96</v>
      </c>
      <c r="D70" s="173" t="s">
        <v>97</v>
      </c>
      <c r="E70" s="174">
        <v>32000</v>
      </c>
      <c r="F70" s="237">
        <f t="shared" si="2"/>
        <v>32000</v>
      </c>
      <c r="G70" s="183"/>
    </row>
    <row r="71" spans="1:8" ht="47.25" customHeight="1">
      <c r="A71" s="192"/>
      <c r="B71" s="169" t="s">
        <v>197</v>
      </c>
      <c r="C71" s="172"/>
      <c r="D71" s="176" t="s">
        <v>198</v>
      </c>
      <c r="E71" s="177">
        <f>E72+E73</f>
        <v>702735</v>
      </c>
      <c r="F71" s="256">
        <f>E71</f>
        <v>702735</v>
      </c>
      <c r="G71" s="183"/>
      <c r="H71" s="35"/>
    </row>
    <row r="72" spans="1:7" ht="21" customHeight="1">
      <c r="A72" s="192"/>
      <c r="B72" s="205"/>
      <c r="C72" s="196" t="s">
        <v>113</v>
      </c>
      <c r="D72" s="173" t="s">
        <v>114</v>
      </c>
      <c r="E72" s="174">
        <v>699735</v>
      </c>
      <c r="F72" s="237">
        <f t="shared" si="2"/>
        <v>699735</v>
      </c>
      <c r="G72" s="183"/>
    </row>
    <row r="73" spans="1:7" ht="27.75" customHeight="1">
      <c r="A73" s="170"/>
      <c r="B73" s="197"/>
      <c r="C73" s="180" t="s">
        <v>93</v>
      </c>
      <c r="D73" s="209" t="s">
        <v>199</v>
      </c>
      <c r="E73" s="221">
        <v>3000</v>
      </c>
      <c r="F73" s="237">
        <f t="shared" si="2"/>
        <v>3000</v>
      </c>
      <c r="G73" s="183"/>
    </row>
    <row r="74" spans="1:7" ht="22.5" customHeight="1">
      <c r="A74" s="175" t="s">
        <v>98</v>
      </c>
      <c r="B74" s="165"/>
      <c r="C74" s="196"/>
      <c r="D74" s="176" t="s">
        <v>99</v>
      </c>
      <c r="E74" s="168">
        <f>E75+E79+E81</f>
        <v>6117062</v>
      </c>
      <c r="F74" s="256">
        <f t="shared" si="2"/>
        <v>6117062</v>
      </c>
      <c r="G74" s="183"/>
    </row>
    <row r="75" spans="1:7" ht="33" customHeight="1">
      <c r="A75" s="179"/>
      <c r="B75" s="170" t="s">
        <v>200</v>
      </c>
      <c r="C75" s="222"/>
      <c r="D75" s="217" t="s">
        <v>201</v>
      </c>
      <c r="E75" s="168">
        <f>E76</f>
        <v>3382945</v>
      </c>
      <c r="F75" s="256">
        <f t="shared" si="2"/>
        <v>3382945</v>
      </c>
      <c r="G75" s="183"/>
    </row>
    <row r="76" spans="1:7" ht="31.5" customHeight="1">
      <c r="A76" s="192"/>
      <c r="B76" s="165"/>
      <c r="C76" s="172" t="s">
        <v>100</v>
      </c>
      <c r="D76" s="223" t="s">
        <v>101</v>
      </c>
      <c r="E76" s="174">
        <v>3382945</v>
      </c>
      <c r="F76" s="237">
        <f t="shared" si="2"/>
        <v>3382945</v>
      </c>
      <c r="G76" s="183"/>
    </row>
    <row r="77" spans="1:6" ht="0.75" customHeight="1">
      <c r="A77"/>
      <c r="C77"/>
      <c r="F77" s="237">
        <f t="shared" si="2"/>
        <v>0</v>
      </c>
    </row>
    <row r="78" spans="1:6" ht="0.75" customHeight="1">
      <c r="A78"/>
      <c r="C78"/>
      <c r="F78" s="237">
        <f t="shared" si="2"/>
        <v>0</v>
      </c>
    </row>
    <row r="79" spans="1:7" ht="30" customHeight="1">
      <c r="A79" s="192"/>
      <c r="B79" s="169" t="s">
        <v>202</v>
      </c>
      <c r="C79" s="172"/>
      <c r="D79" s="212" t="s">
        <v>203</v>
      </c>
      <c r="E79" s="224">
        <f>E80</f>
        <v>2633614</v>
      </c>
      <c r="F79" s="256">
        <f t="shared" si="2"/>
        <v>2633614</v>
      </c>
      <c r="G79" s="183"/>
    </row>
    <row r="80" spans="1:7" ht="20.25" customHeight="1">
      <c r="A80" s="192"/>
      <c r="B80" s="165"/>
      <c r="C80" s="172" t="s">
        <v>100</v>
      </c>
      <c r="D80" s="223" t="s">
        <v>101</v>
      </c>
      <c r="E80" s="174">
        <v>2633614</v>
      </c>
      <c r="F80" s="237">
        <f t="shared" si="2"/>
        <v>2633614</v>
      </c>
      <c r="G80" s="183"/>
    </row>
    <row r="81" spans="1:7" ht="32.25" customHeight="1">
      <c r="A81" s="192"/>
      <c r="B81" s="169" t="s">
        <v>277</v>
      </c>
      <c r="C81" s="172"/>
      <c r="D81" s="212" t="s">
        <v>279</v>
      </c>
      <c r="E81" s="177">
        <f>E82</f>
        <v>100503</v>
      </c>
      <c r="F81" s="256">
        <f>E81</f>
        <v>100503</v>
      </c>
      <c r="G81" s="183"/>
    </row>
    <row r="82" spans="1:7" ht="24" customHeight="1">
      <c r="A82" s="170"/>
      <c r="B82" s="169"/>
      <c r="C82" s="172" t="s">
        <v>100</v>
      </c>
      <c r="D82" s="223" t="s">
        <v>101</v>
      </c>
      <c r="E82" s="174">
        <v>100503</v>
      </c>
      <c r="F82" s="237">
        <f t="shared" si="2"/>
        <v>100503</v>
      </c>
      <c r="G82" s="183"/>
    </row>
    <row r="83" spans="1:7" ht="27.75" customHeight="1">
      <c r="A83" s="175" t="s">
        <v>102</v>
      </c>
      <c r="B83" s="165"/>
      <c r="C83" s="172"/>
      <c r="D83" s="176" t="s">
        <v>103</v>
      </c>
      <c r="E83" s="177">
        <f>E84</f>
        <v>17600</v>
      </c>
      <c r="F83" s="256">
        <f t="shared" si="2"/>
        <v>17600</v>
      </c>
      <c r="G83" s="183"/>
    </row>
    <row r="84" spans="1:7" ht="20.25" customHeight="1">
      <c r="A84" s="179"/>
      <c r="B84" s="170" t="s">
        <v>173</v>
      </c>
      <c r="C84" s="222"/>
      <c r="D84" s="217" t="s">
        <v>174</v>
      </c>
      <c r="E84" s="220">
        <f>E85</f>
        <v>17600</v>
      </c>
      <c r="F84" s="256">
        <f t="shared" si="2"/>
        <v>17600</v>
      </c>
      <c r="G84" s="183"/>
    </row>
    <row r="85" spans="1:7" ht="20.25" customHeight="1">
      <c r="A85" s="170"/>
      <c r="B85" s="171"/>
      <c r="C85" s="172" t="s">
        <v>85</v>
      </c>
      <c r="D85" s="173" t="s">
        <v>68</v>
      </c>
      <c r="E85" s="174">
        <v>17600</v>
      </c>
      <c r="F85" s="237">
        <f t="shared" si="2"/>
        <v>17600</v>
      </c>
      <c r="G85" s="183"/>
    </row>
    <row r="86" spans="1:7" ht="21" customHeight="1">
      <c r="A86" s="225">
        <v>851</v>
      </c>
      <c r="B86" s="171"/>
      <c r="C86" s="226"/>
      <c r="D86" s="181" t="s">
        <v>119</v>
      </c>
      <c r="E86" s="182">
        <f>E87</f>
        <v>44660</v>
      </c>
      <c r="F86" s="256">
        <f t="shared" si="2"/>
        <v>44660</v>
      </c>
      <c r="G86" s="183"/>
    </row>
    <row r="87" spans="1:7" ht="21.75" customHeight="1">
      <c r="A87" s="227"/>
      <c r="B87" s="169" t="s">
        <v>204</v>
      </c>
      <c r="C87" s="226"/>
      <c r="D87" s="181" t="s">
        <v>205</v>
      </c>
      <c r="E87" s="182">
        <f>E88</f>
        <v>44660</v>
      </c>
      <c r="F87" s="256">
        <f t="shared" si="2"/>
        <v>44660</v>
      </c>
      <c r="G87" s="183"/>
    </row>
    <row r="88" spans="1:7" ht="30" customHeight="1">
      <c r="A88" s="228"/>
      <c r="B88" s="171"/>
      <c r="C88" s="180" t="s">
        <v>121</v>
      </c>
      <c r="D88" s="184" t="s">
        <v>120</v>
      </c>
      <c r="E88" s="185">
        <v>44660</v>
      </c>
      <c r="F88" s="237">
        <f t="shared" si="2"/>
        <v>44660</v>
      </c>
      <c r="G88" s="183"/>
    </row>
    <row r="89" spans="1:7" ht="9" customHeight="1">
      <c r="A89" s="489" t="s">
        <v>2</v>
      </c>
      <c r="B89" s="492" t="s">
        <v>3</v>
      </c>
      <c r="C89" s="495" t="s">
        <v>4</v>
      </c>
      <c r="D89" s="495" t="s">
        <v>55</v>
      </c>
      <c r="E89" s="498" t="s">
        <v>299</v>
      </c>
      <c r="F89" s="499"/>
      <c r="G89" s="500"/>
    </row>
    <row r="90" spans="1:7" ht="8.25" customHeight="1">
      <c r="A90" s="490"/>
      <c r="B90" s="493"/>
      <c r="C90" s="496"/>
      <c r="D90" s="496"/>
      <c r="E90" s="501"/>
      <c r="F90" s="502"/>
      <c r="G90" s="503"/>
    </row>
    <row r="91" spans="1:7" ht="12.75" customHeight="1">
      <c r="A91" s="490"/>
      <c r="B91" s="493"/>
      <c r="C91" s="496"/>
      <c r="D91" s="496"/>
      <c r="E91" s="495" t="s">
        <v>53</v>
      </c>
      <c r="F91" s="487" t="s">
        <v>5</v>
      </c>
      <c r="G91" s="488"/>
    </row>
    <row r="92" spans="1:7" ht="15" customHeight="1">
      <c r="A92" s="491"/>
      <c r="B92" s="494"/>
      <c r="C92" s="497"/>
      <c r="D92" s="497"/>
      <c r="E92" s="497"/>
      <c r="F92" s="159" t="s">
        <v>296</v>
      </c>
      <c r="G92" s="159" t="s">
        <v>297</v>
      </c>
    </row>
    <row r="93" spans="1:7" s="25" customFormat="1" ht="34.5" customHeight="1">
      <c r="A93" s="229" t="s">
        <v>104</v>
      </c>
      <c r="B93" s="165"/>
      <c r="C93" s="230"/>
      <c r="D93" s="231" t="s">
        <v>105</v>
      </c>
      <c r="E93" s="232">
        <f>E94+E96+E98+E101</f>
        <v>1578456</v>
      </c>
      <c r="F93" s="256">
        <f>E93</f>
        <v>1578456</v>
      </c>
      <c r="G93" s="183"/>
    </row>
    <row r="94" spans="1:7" ht="17.25" customHeight="1">
      <c r="A94" s="164"/>
      <c r="B94" s="169" t="s">
        <v>206</v>
      </c>
      <c r="C94" s="172"/>
      <c r="D94" s="176" t="s">
        <v>263</v>
      </c>
      <c r="E94" s="177">
        <f>E95</f>
        <v>1384172</v>
      </c>
      <c r="F94" s="256">
        <f aca="true" t="shared" si="3" ref="F94:F106">E94</f>
        <v>1384172</v>
      </c>
      <c r="G94" s="183"/>
    </row>
    <row r="95" spans="1:7" ht="58.5" customHeight="1">
      <c r="A95" s="192"/>
      <c r="B95" s="192"/>
      <c r="C95" s="166">
        <v>2010</v>
      </c>
      <c r="D95" s="207" t="s">
        <v>70</v>
      </c>
      <c r="E95" s="208">
        <v>1384172</v>
      </c>
      <c r="F95" s="237">
        <f t="shared" si="3"/>
        <v>1384172</v>
      </c>
      <c r="G95" s="183"/>
    </row>
    <row r="96" spans="1:7" ht="60" customHeight="1">
      <c r="A96" s="203"/>
      <c r="B96" s="169" t="s">
        <v>208</v>
      </c>
      <c r="C96" s="158"/>
      <c r="D96" s="212" t="s">
        <v>217</v>
      </c>
      <c r="E96" s="234">
        <f>E97</f>
        <v>7020</v>
      </c>
      <c r="F96" s="256">
        <f t="shared" si="3"/>
        <v>7020</v>
      </c>
      <c r="G96" s="183"/>
    </row>
    <row r="97" spans="1:7" ht="57">
      <c r="A97" s="203"/>
      <c r="B97" s="196"/>
      <c r="C97" s="172">
        <v>2010</v>
      </c>
      <c r="D97" s="173" t="s">
        <v>70</v>
      </c>
      <c r="E97" s="174">
        <v>7020</v>
      </c>
      <c r="F97" s="237">
        <f t="shared" si="3"/>
        <v>7020</v>
      </c>
      <c r="G97" s="183"/>
    </row>
    <row r="98" spans="1:7" ht="33.75" customHeight="1">
      <c r="A98" s="203"/>
      <c r="B98" s="169" t="s">
        <v>209</v>
      </c>
      <c r="C98" s="172"/>
      <c r="D98" s="176" t="s">
        <v>210</v>
      </c>
      <c r="E98" s="177">
        <f>E99+E100</f>
        <v>100378</v>
      </c>
      <c r="F98" s="256">
        <f t="shared" si="3"/>
        <v>100378</v>
      </c>
      <c r="G98" s="183"/>
    </row>
    <row r="99" spans="1:7" ht="57">
      <c r="A99" s="203"/>
      <c r="B99" s="214"/>
      <c r="C99" s="172">
        <v>2010</v>
      </c>
      <c r="D99" s="173" t="s">
        <v>70</v>
      </c>
      <c r="E99" s="174">
        <v>83907</v>
      </c>
      <c r="F99" s="237">
        <f t="shared" si="3"/>
        <v>83907</v>
      </c>
      <c r="G99" s="183"/>
    </row>
    <row r="100" spans="1:7" ht="42.75">
      <c r="A100" s="192"/>
      <c r="B100" s="197"/>
      <c r="C100" s="196" t="s">
        <v>117</v>
      </c>
      <c r="D100" s="173" t="s">
        <v>118</v>
      </c>
      <c r="E100" s="174">
        <v>16471</v>
      </c>
      <c r="F100" s="237">
        <f t="shared" si="3"/>
        <v>16471</v>
      </c>
      <c r="G100" s="183"/>
    </row>
    <row r="101" spans="1:7" ht="18" customHeight="1">
      <c r="A101" s="192"/>
      <c r="B101" s="169" t="s">
        <v>213</v>
      </c>
      <c r="C101" s="196"/>
      <c r="D101" s="176" t="s">
        <v>214</v>
      </c>
      <c r="E101" s="177">
        <f>E102</f>
        <v>86886</v>
      </c>
      <c r="F101" s="256">
        <f t="shared" si="3"/>
        <v>86886</v>
      </c>
      <c r="G101" s="183"/>
    </row>
    <row r="102" spans="1:7" ht="42.75">
      <c r="A102" s="192"/>
      <c r="B102" s="165"/>
      <c r="C102" s="196" t="s">
        <v>117</v>
      </c>
      <c r="D102" s="173" t="s">
        <v>118</v>
      </c>
      <c r="E102" s="174">
        <v>86886</v>
      </c>
      <c r="F102" s="237">
        <f t="shared" si="3"/>
        <v>86886</v>
      </c>
      <c r="G102" s="183"/>
    </row>
    <row r="103" spans="1:7" ht="30">
      <c r="A103" s="175" t="s">
        <v>108</v>
      </c>
      <c r="B103" s="171"/>
      <c r="C103" s="169"/>
      <c r="D103" s="176" t="s">
        <v>254</v>
      </c>
      <c r="E103" s="177">
        <f>E104</f>
        <v>12300</v>
      </c>
      <c r="F103" s="256">
        <f t="shared" si="3"/>
        <v>12300</v>
      </c>
      <c r="G103" s="183"/>
    </row>
    <row r="104" spans="1:7" ht="15">
      <c r="A104" s="179"/>
      <c r="B104" s="169" t="s">
        <v>212</v>
      </c>
      <c r="C104" s="170"/>
      <c r="D104" s="181" t="s">
        <v>133</v>
      </c>
      <c r="E104" s="182">
        <f>E105+E106</f>
        <v>12300</v>
      </c>
      <c r="F104" s="256">
        <f t="shared" si="3"/>
        <v>12300</v>
      </c>
      <c r="G104" s="183"/>
    </row>
    <row r="105" spans="1:7" ht="17.25" customHeight="1">
      <c r="A105" s="218"/>
      <c r="B105" s="193"/>
      <c r="C105" s="204" t="s">
        <v>85</v>
      </c>
      <c r="D105" s="184" t="s">
        <v>68</v>
      </c>
      <c r="E105" s="185">
        <v>12000</v>
      </c>
      <c r="F105" s="237">
        <f t="shared" si="3"/>
        <v>12000</v>
      </c>
      <c r="G105" s="183"/>
    </row>
    <row r="106" spans="1:7" ht="18" customHeight="1">
      <c r="A106" s="204"/>
      <c r="B106" s="197"/>
      <c r="C106" s="196" t="s">
        <v>87</v>
      </c>
      <c r="D106" s="173" t="s">
        <v>76</v>
      </c>
      <c r="E106" s="185">
        <v>300</v>
      </c>
      <c r="F106" s="237">
        <f t="shared" si="3"/>
        <v>300</v>
      </c>
      <c r="G106" s="183"/>
    </row>
    <row r="107" spans="1:7" ht="18.75" customHeight="1">
      <c r="A107" s="506" t="s">
        <v>109</v>
      </c>
      <c r="B107" s="507"/>
      <c r="C107" s="507"/>
      <c r="D107" s="508"/>
      <c r="E107" s="177">
        <f>E103+E93+E86+E83+E74+E45+E42+E39+E29+E24+E20+E17+E13</f>
        <v>10801013</v>
      </c>
      <c r="F107" s="256">
        <f>E107-G107</f>
        <v>10518293</v>
      </c>
      <c r="G107" s="257">
        <v>282720</v>
      </c>
    </row>
    <row r="108" spans="1:6" ht="15">
      <c r="A108" s="33"/>
      <c r="B108" s="34"/>
      <c r="C108" s="128"/>
      <c r="D108" s="34"/>
      <c r="E108" s="34"/>
      <c r="F108" s="35"/>
    </row>
    <row r="109" spans="1:7" ht="12.75">
      <c r="A109" s="74"/>
      <c r="B109" s="1"/>
      <c r="C109" s="3"/>
      <c r="D109" s="1"/>
      <c r="E109" s="505" t="s">
        <v>366</v>
      </c>
      <c r="F109" s="505"/>
      <c r="G109" s="505"/>
    </row>
    <row r="110" spans="2:5" ht="12.75">
      <c r="B110" s="7"/>
      <c r="C110" s="3"/>
      <c r="D110" s="1"/>
      <c r="E110" s="1"/>
    </row>
    <row r="111" spans="2:7" ht="12.75">
      <c r="B111" s="1"/>
      <c r="C111" s="3"/>
      <c r="D111" s="1"/>
      <c r="E111" s="505" t="s">
        <v>367</v>
      </c>
      <c r="F111" s="505"/>
      <c r="G111" s="505"/>
    </row>
    <row r="112" spans="2:5" ht="12.75">
      <c r="B112" s="1"/>
      <c r="C112" s="3"/>
      <c r="D112" s="1"/>
      <c r="E112" s="1"/>
    </row>
    <row r="113" spans="2:5" ht="12.75">
      <c r="B113" s="1"/>
      <c r="C113" s="3"/>
      <c r="D113" s="1"/>
      <c r="E113" s="1"/>
    </row>
    <row r="114" spans="2:5" ht="12.75">
      <c r="B114" s="1"/>
      <c r="C114" s="3"/>
      <c r="D114" s="1"/>
      <c r="E114" s="1"/>
    </row>
    <row r="115" spans="2:5" ht="12.75">
      <c r="B115" s="1"/>
      <c r="C115" s="3"/>
      <c r="D115" s="1"/>
      <c r="E115" s="1"/>
    </row>
    <row r="116" spans="2:5" ht="12.75">
      <c r="B116" s="1"/>
      <c r="C116" s="3"/>
      <c r="D116" s="1"/>
      <c r="E116" s="1"/>
    </row>
    <row r="117" spans="2:5" ht="12.75">
      <c r="B117" s="1"/>
      <c r="C117" s="3"/>
      <c r="D117" s="1"/>
      <c r="E117" s="1"/>
    </row>
    <row r="118" spans="2:5" ht="12.75">
      <c r="B118" s="1"/>
      <c r="C118" s="3"/>
      <c r="D118" s="1"/>
      <c r="E118" s="1"/>
    </row>
    <row r="119" spans="2:5" ht="12.75">
      <c r="B119" s="1"/>
      <c r="C119" s="3"/>
      <c r="D119" s="1"/>
      <c r="E119" s="1"/>
    </row>
    <row r="120" spans="2:5" ht="12.75">
      <c r="B120" s="1"/>
      <c r="C120" s="3"/>
      <c r="D120" s="1"/>
      <c r="E120" s="1"/>
    </row>
    <row r="121" spans="2:5" ht="12.75">
      <c r="B121" s="1"/>
      <c r="C121" s="3"/>
      <c r="D121" s="1"/>
      <c r="E121" s="1"/>
    </row>
    <row r="122" spans="2:5" ht="12.75">
      <c r="B122" s="1"/>
      <c r="C122" s="3"/>
      <c r="D122" s="1"/>
      <c r="E122" s="1"/>
    </row>
    <row r="123" spans="2:5" ht="12.75">
      <c r="B123" s="1"/>
      <c r="C123" s="3"/>
      <c r="D123" s="1"/>
      <c r="E123" s="1"/>
    </row>
    <row r="124" spans="2:5" ht="12.75">
      <c r="B124" s="1"/>
      <c r="C124" s="3"/>
      <c r="D124" s="1"/>
      <c r="E124" s="1"/>
    </row>
    <row r="125" spans="2:5" ht="12.75">
      <c r="B125" s="1"/>
      <c r="C125" s="3"/>
      <c r="D125" s="1"/>
      <c r="E125" s="1"/>
    </row>
    <row r="126" spans="2:5" ht="12.75">
      <c r="B126" s="1"/>
      <c r="C126" s="3"/>
      <c r="D126" s="1"/>
      <c r="E126" s="1"/>
    </row>
    <row r="127" spans="2:5" ht="12.75">
      <c r="B127" s="1"/>
      <c r="C127" s="3"/>
      <c r="D127" s="1"/>
      <c r="E127" s="1"/>
    </row>
    <row r="128" spans="2:5" ht="12.75">
      <c r="B128" s="1"/>
      <c r="C128" s="3"/>
      <c r="D128" s="1"/>
      <c r="E128" s="1"/>
    </row>
    <row r="129" spans="2:5" ht="12.75">
      <c r="B129" s="1"/>
      <c r="C129" s="3"/>
      <c r="D129" s="1"/>
      <c r="E129" s="1"/>
    </row>
    <row r="130" spans="2:5" ht="12.75">
      <c r="B130" s="1"/>
      <c r="C130" s="3"/>
      <c r="D130" s="1"/>
      <c r="E130" s="1"/>
    </row>
    <row r="131" spans="2:5" ht="12.75">
      <c r="B131" s="1"/>
      <c r="C131" s="3"/>
      <c r="D131" s="1"/>
      <c r="E131" s="1"/>
    </row>
    <row r="132" spans="2:5" ht="12.75">
      <c r="B132" s="1"/>
      <c r="C132" s="3"/>
      <c r="D132" s="1"/>
      <c r="E132" s="1"/>
    </row>
    <row r="133" spans="2:5" ht="12.75">
      <c r="B133" s="1"/>
      <c r="C133" s="3"/>
      <c r="D133" s="1"/>
      <c r="E133" s="1"/>
    </row>
    <row r="134" spans="2:5" ht="12.75">
      <c r="B134" s="1"/>
      <c r="C134" s="3"/>
      <c r="D134" s="1"/>
      <c r="E134" s="1"/>
    </row>
    <row r="135" spans="2:5" ht="12.75">
      <c r="B135" s="1"/>
      <c r="C135" s="3"/>
      <c r="D135" s="1"/>
      <c r="E135" s="1"/>
    </row>
    <row r="136" spans="2:5" ht="12.75">
      <c r="B136" s="1"/>
      <c r="C136" s="3"/>
      <c r="D136" s="1"/>
      <c r="E136" s="1"/>
    </row>
    <row r="137" spans="2:5" ht="12.75">
      <c r="B137" s="1"/>
      <c r="C137" s="3"/>
      <c r="D137" s="1"/>
      <c r="E137" s="1"/>
    </row>
    <row r="138" spans="2:5" ht="12.75">
      <c r="B138" s="1"/>
      <c r="C138" s="3"/>
      <c r="D138" s="1"/>
      <c r="E138" s="1"/>
    </row>
    <row r="139" spans="2:5" ht="12.75">
      <c r="B139" s="1"/>
      <c r="C139" s="3"/>
      <c r="D139" s="1"/>
      <c r="E139" s="1"/>
    </row>
    <row r="140" spans="2:5" ht="12.75">
      <c r="B140" s="1"/>
      <c r="C140" s="3"/>
      <c r="D140" s="1"/>
      <c r="E140" s="1"/>
    </row>
    <row r="141" spans="2:5" ht="12.75">
      <c r="B141" s="1"/>
      <c r="C141" s="3"/>
      <c r="D141" s="1"/>
      <c r="E141" s="1"/>
    </row>
  </sheetData>
  <mergeCells count="36">
    <mergeCell ref="E1:F1"/>
    <mergeCell ref="E2:F2"/>
    <mergeCell ref="E3:F3"/>
    <mergeCell ref="E4:F4"/>
    <mergeCell ref="E109:G109"/>
    <mergeCell ref="E111:G111"/>
    <mergeCell ref="F10:G10"/>
    <mergeCell ref="A107:D107"/>
    <mergeCell ref="A32:A35"/>
    <mergeCell ref="B32:B35"/>
    <mergeCell ref="C32:C35"/>
    <mergeCell ref="D32:D35"/>
    <mergeCell ref="E32:G33"/>
    <mergeCell ref="E34:E35"/>
    <mergeCell ref="E8:G9"/>
    <mergeCell ref="A8:A11"/>
    <mergeCell ref="B8:B11"/>
    <mergeCell ref="C8:C11"/>
    <mergeCell ref="E7:G7"/>
    <mergeCell ref="A89:A92"/>
    <mergeCell ref="B89:B92"/>
    <mergeCell ref="C89:C92"/>
    <mergeCell ref="D89:D92"/>
    <mergeCell ref="E89:G90"/>
    <mergeCell ref="E91:E92"/>
    <mergeCell ref="F91:G91"/>
    <mergeCell ref="D8:D11"/>
    <mergeCell ref="E10:E11"/>
    <mergeCell ref="F34:G34"/>
    <mergeCell ref="A56:A59"/>
    <mergeCell ref="B56:B59"/>
    <mergeCell ref="C56:C59"/>
    <mergeCell ref="D56:D59"/>
    <mergeCell ref="E56:G57"/>
    <mergeCell ref="E58:E59"/>
    <mergeCell ref="F58:G58"/>
  </mergeCells>
  <printOptions horizontalCentered="1"/>
  <pageMargins left="0.1968503937007874" right="0.1968503937007874" top="0.6299212598425197" bottom="0.3937007874015748" header="0" footer="0.5118110236220472"/>
  <pageSetup horizontalDpi="300" verticalDpi="300" orientation="portrait" paperSize="9" scale="89" r:id="rId1"/>
  <headerFooter alignWithMargins="0">
    <oddHeader>&amp;CStrona &amp;P</oddHeader>
  </headerFooter>
  <rowBreaks count="3" manualBreakCount="3">
    <brk id="31" max="8" man="1"/>
    <brk id="55" max="8" man="1"/>
    <brk id="88" max="8" man="1"/>
  </rowBreaks>
  <colBreaks count="2" manualBreakCount="2">
    <brk id="7" max="110" man="1"/>
    <brk id="8" max="110" man="1"/>
  </colBreaks>
  <ignoredErrors>
    <ignoredError sqref="B8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F28" sqref="F28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ht="12.75">
      <c r="E1" t="s">
        <v>453</v>
      </c>
    </row>
    <row r="2" ht="12.75">
      <c r="E2" t="s">
        <v>449</v>
      </c>
    </row>
    <row r="3" ht="12.75">
      <c r="E3" t="s">
        <v>251</v>
      </c>
    </row>
    <row r="4" ht="12.75">
      <c r="E4" t="s">
        <v>440</v>
      </c>
    </row>
    <row r="5" ht="49.5" customHeight="1"/>
    <row r="6" spans="1:6" ht="19.5" customHeight="1">
      <c r="A6" s="563" t="s">
        <v>441</v>
      </c>
      <c r="B6" s="563"/>
      <c r="C6" s="563"/>
      <c r="D6" s="563"/>
      <c r="E6" s="563"/>
      <c r="F6" s="563"/>
    </row>
    <row r="7" spans="1:7" ht="39.75" customHeight="1">
      <c r="A7" s="583" t="s">
        <v>450</v>
      </c>
      <c r="B7" s="583"/>
      <c r="C7" s="583"/>
      <c r="D7" s="583"/>
      <c r="E7" s="583"/>
      <c r="F7" s="583"/>
      <c r="G7" s="131"/>
    </row>
    <row r="8" spans="4:6" ht="19.5" customHeight="1">
      <c r="D8" s="1"/>
      <c r="E8" s="1"/>
      <c r="F8" s="11" t="s">
        <v>24</v>
      </c>
    </row>
    <row r="9" spans="1:6" ht="19.5" customHeight="1">
      <c r="A9" s="564" t="s">
        <v>31</v>
      </c>
      <c r="B9" s="564" t="s">
        <v>2</v>
      </c>
      <c r="C9" s="564" t="s">
        <v>3</v>
      </c>
      <c r="D9" s="565" t="s">
        <v>37</v>
      </c>
      <c r="E9" s="565" t="s">
        <v>38</v>
      </c>
      <c r="F9" s="565" t="s">
        <v>25</v>
      </c>
    </row>
    <row r="10" spans="1:6" ht="19.5" customHeight="1">
      <c r="A10" s="564"/>
      <c r="B10" s="564"/>
      <c r="C10" s="564"/>
      <c r="D10" s="565"/>
      <c r="E10" s="565"/>
      <c r="F10" s="565"/>
    </row>
    <row r="11" spans="1:6" ht="19.5" customHeight="1">
      <c r="A11" s="564"/>
      <c r="B11" s="564"/>
      <c r="C11" s="564"/>
      <c r="D11" s="565"/>
      <c r="E11" s="565"/>
      <c r="F11" s="565"/>
    </row>
    <row r="12" spans="1:6" ht="7.5" customHeight="1">
      <c r="A12" s="413">
        <v>1</v>
      </c>
      <c r="B12" s="414">
        <v>2</v>
      </c>
      <c r="C12" s="414">
        <v>3</v>
      </c>
      <c r="D12" s="414">
        <v>4</v>
      </c>
      <c r="E12" s="414">
        <v>5</v>
      </c>
      <c r="F12" s="414">
        <v>6</v>
      </c>
    </row>
    <row r="13" spans="1:6" ht="34.5" customHeight="1">
      <c r="A13" s="415" t="s">
        <v>9</v>
      </c>
      <c r="B13" s="408">
        <v>754</v>
      </c>
      <c r="C13" s="416">
        <v>75412</v>
      </c>
      <c r="D13" s="417" t="s">
        <v>272</v>
      </c>
      <c r="E13" s="417" t="s">
        <v>270</v>
      </c>
      <c r="F13" s="418">
        <v>15000</v>
      </c>
    </row>
    <row r="14" spans="1:6" ht="30" customHeight="1" hidden="1">
      <c r="A14" s="419"/>
      <c r="B14" s="420"/>
      <c r="C14" s="420"/>
      <c r="D14" s="419"/>
      <c r="E14" s="419"/>
      <c r="F14" s="421">
        <f>-F15</f>
        <v>0</v>
      </c>
    </row>
    <row r="15" spans="1:6" ht="30" customHeight="1" hidden="1">
      <c r="A15" s="398"/>
      <c r="B15" s="399"/>
      <c r="C15" s="399"/>
      <c r="D15" s="398"/>
      <c r="E15" s="398"/>
      <c r="F15" s="422">
        <v>0</v>
      </c>
    </row>
    <row r="16" spans="1:6" ht="30" customHeight="1" hidden="1">
      <c r="A16" s="398"/>
      <c r="B16" s="399"/>
      <c r="C16" s="399"/>
      <c r="D16" s="398"/>
      <c r="E16" s="398"/>
      <c r="F16" s="422"/>
    </row>
    <row r="17" spans="1:6" ht="30" customHeight="1" hidden="1">
      <c r="A17" s="398"/>
      <c r="B17" s="399"/>
      <c r="C17" s="399"/>
      <c r="D17" s="398"/>
      <c r="E17" s="398"/>
      <c r="F17" s="422"/>
    </row>
    <row r="18" spans="1:6" s="1" customFormat="1" ht="30" customHeight="1">
      <c r="A18" s="562" t="s">
        <v>53</v>
      </c>
      <c r="B18" s="562"/>
      <c r="C18" s="562"/>
      <c r="D18" s="562"/>
      <c r="E18" s="412"/>
      <c r="F18" s="423">
        <v>15000</v>
      </c>
    </row>
    <row r="19" ht="12.75">
      <c r="F19" s="29"/>
    </row>
    <row r="20" ht="12.75">
      <c r="A20" s="26"/>
    </row>
    <row r="21" ht="12.75">
      <c r="F21" s="25"/>
    </row>
    <row r="22" spans="5:6" ht="12.75">
      <c r="E22" s="25" t="s">
        <v>451</v>
      </c>
      <c r="F22" s="25"/>
    </row>
    <row r="23" spans="5:6" ht="12.75">
      <c r="E23" s="25"/>
      <c r="F23" s="25"/>
    </row>
    <row r="24" spans="5:6" ht="12.75">
      <c r="E24" s="25" t="s">
        <v>452</v>
      </c>
      <c r="F24" s="25"/>
    </row>
  </sheetData>
  <sheetProtection/>
  <mergeCells count="9">
    <mergeCell ref="A18:D18"/>
    <mergeCell ref="A6:F6"/>
    <mergeCell ref="F9:F11"/>
    <mergeCell ref="D9:D11"/>
    <mergeCell ref="E9:E11"/>
    <mergeCell ref="A9:A11"/>
    <mergeCell ref="B9:B11"/>
    <mergeCell ref="C9:C11"/>
    <mergeCell ref="A7:F7"/>
  </mergeCells>
  <printOptions horizontalCentered="1"/>
  <pageMargins left="0.3937007874015748" right="0.3937007874015748" top="1.0236220472440944" bottom="0.984251968503937" header="0.31496062992125984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E4" sqref="E4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ht="12.75">
      <c r="E1" s="1" t="s">
        <v>454</v>
      </c>
    </row>
    <row r="2" ht="18.75" customHeight="1">
      <c r="E2" s="1" t="s">
        <v>455</v>
      </c>
    </row>
    <row r="3" ht="12.75">
      <c r="E3" s="1" t="s">
        <v>243</v>
      </c>
    </row>
    <row r="4" ht="12.75">
      <c r="E4" s="1" t="s">
        <v>456</v>
      </c>
    </row>
    <row r="8" spans="1:6" ht="19.5" customHeight="1">
      <c r="A8" s="535" t="s">
        <v>457</v>
      </c>
      <c r="B8" s="535"/>
      <c r="C8" s="535"/>
      <c r="D8" s="535"/>
      <c r="E8" s="535"/>
      <c r="F8" s="535"/>
    </row>
    <row r="9" spans="5:6" ht="19.5" customHeight="1">
      <c r="E9" s="6"/>
      <c r="F9" s="6"/>
    </row>
    <row r="10" ht="19.5" customHeight="1">
      <c r="F10" s="11" t="s">
        <v>24</v>
      </c>
    </row>
    <row r="11" spans="1:6" ht="19.5" customHeight="1">
      <c r="A11" s="281" t="s">
        <v>31</v>
      </c>
      <c r="B11" s="281" t="s">
        <v>2</v>
      </c>
      <c r="C11" s="281" t="s">
        <v>3</v>
      </c>
      <c r="D11" s="281" t="s">
        <v>58</v>
      </c>
      <c r="E11" s="281" t="s">
        <v>27</v>
      </c>
      <c r="F11" s="281" t="s">
        <v>26</v>
      </c>
    </row>
    <row r="12" spans="1:6" ht="7.5" customHeight="1">
      <c r="A12" s="308">
        <v>1</v>
      </c>
      <c r="B12" s="308">
        <v>2</v>
      </c>
      <c r="C12" s="308">
        <v>3</v>
      </c>
      <c r="D12" s="308">
        <v>4</v>
      </c>
      <c r="E12" s="308">
        <v>5</v>
      </c>
      <c r="F12" s="308">
        <v>6</v>
      </c>
    </row>
    <row r="13" spans="1:6" ht="30" customHeight="1">
      <c r="A13" s="289" t="s">
        <v>9</v>
      </c>
      <c r="B13" s="424">
        <v>921</v>
      </c>
      <c r="C13" s="424">
        <v>92116</v>
      </c>
      <c r="D13" s="424">
        <v>2480</v>
      </c>
      <c r="E13" s="425" t="s">
        <v>260</v>
      </c>
      <c r="F13" s="426">
        <v>60480</v>
      </c>
    </row>
    <row r="14" spans="1:6" ht="30" customHeight="1">
      <c r="A14" s="292"/>
      <c r="B14" s="292"/>
      <c r="C14" s="292"/>
      <c r="D14" s="292"/>
      <c r="E14" s="292"/>
      <c r="F14" s="293">
        <v>0</v>
      </c>
    </row>
    <row r="15" spans="1:6" ht="30" customHeight="1">
      <c r="A15" s="292"/>
      <c r="B15" s="292"/>
      <c r="C15" s="292"/>
      <c r="D15" s="292"/>
      <c r="E15" s="292"/>
      <c r="F15" s="293">
        <v>0</v>
      </c>
    </row>
    <row r="16" spans="1:6" ht="30" customHeight="1">
      <c r="A16" s="295"/>
      <c r="B16" s="295"/>
      <c r="C16" s="295"/>
      <c r="D16" s="295"/>
      <c r="E16" s="295"/>
      <c r="F16" s="297">
        <v>0</v>
      </c>
    </row>
    <row r="17" spans="1:6" ht="30" customHeight="1">
      <c r="A17" s="580" t="s">
        <v>53</v>
      </c>
      <c r="B17" s="581"/>
      <c r="C17" s="581"/>
      <c r="D17" s="581"/>
      <c r="E17" s="582"/>
      <c r="F17" s="287">
        <f>SUM(F13:F16)</f>
        <v>60480</v>
      </c>
    </row>
    <row r="19" ht="12.75">
      <c r="A19" s="27"/>
    </row>
    <row r="20" spans="1:5" ht="12.75">
      <c r="A20" s="26"/>
      <c r="D20" s="1" t="s">
        <v>458</v>
      </c>
      <c r="E20" s="125" t="s">
        <v>435</v>
      </c>
    </row>
    <row r="22" spans="1:5" ht="12.75">
      <c r="A22" s="26"/>
      <c r="E22" s="125" t="s">
        <v>459</v>
      </c>
    </row>
    <row r="23" ht="12.75">
      <c r="F23" s="1" t="s">
        <v>460</v>
      </c>
    </row>
  </sheetData>
  <sheetProtection/>
  <mergeCells count="2">
    <mergeCell ref="A8:F8"/>
    <mergeCell ref="A17:E17"/>
  </mergeCells>
  <printOptions horizontalCentered="1"/>
  <pageMargins left="0.5511811023622047" right="0.5118110236220472" top="1.0236220472440944" bottom="0.984251968503937" header="0.31496062992125984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4">
      <selection activeCell="A7" sqref="A7:C7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2:3" ht="12.75">
      <c r="B1" s="125" t="s">
        <v>461</v>
      </c>
      <c r="C1" s="125"/>
    </row>
    <row r="2" ht="12.75">
      <c r="B2" s="1" t="s">
        <v>462</v>
      </c>
    </row>
    <row r="3" ht="12.75">
      <c r="B3" s="1" t="s">
        <v>249</v>
      </c>
    </row>
    <row r="4" ht="12.75">
      <c r="B4" s="1" t="s">
        <v>463</v>
      </c>
    </row>
    <row r="5" ht="34.5" customHeight="1"/>
    <row r="6" spans="1:10" ht="19.5" customHeight="1">
      <c r="A6" s="473" t="s">
        <v>21</v>
      </c>
      <c r="B6" s="473"/>
      <c r="C6" s="473"/>
      <c r="D6" s="6"/>
      <c r="E6" s="6"/>
      <c r="F6" s="6"/>
      <c r="G6" s="6"/>
      <c r="H6" s="6"/>
      <c r="I6" s="6"/>
      <c r="J6" s="6"/>
    </row>
    <row r="7" spans="1:7" ht="19.5" customHeight="1">
      <c r="A7" s="473" t="s">
        <v>28</v>
      </c>
      <c r="B7" s="473"/>
      <c r="C7" s="473"/>
      <c r="D7" s="6"/>
      <c r="E7" s="6"/>
      <c r="F7" s="6"/>
      <c r="G7" s="6"/>
    </row>
    <row r="9" ht="12.75">
      <c r="C9" s="10" t="s">
        <v>24</v>
      </c>
    </row>
    <row r="10" spans="1:10" ht="19.5" customHeight="1">
      <c r="A10" s="281" t="s">
        <v>31</v>
      </c>
      <c r="B10" s="281" t="s">
        <v>0</v>
      </c>
      <c r="C10" s="281" t="s">
        <v>464</v>
      </c>
      <c r="D10" s="8"/>
      <c r="E10" s="8"/>
      <c r="F10" s="8"/>
      <c r="G10" s="8"/>
      <c r="H10" s="8"/>
      <c r="I10" s="9"/>
      <c r="J10" s="9"/>
    </row>
    <row r="11" spans="1:10" ht="19.5" customHeight="1">
      <c r="A11" s="285" t="s">
        <v>8</v>
      </c>
      <c r="B11" s="427" t="s">
        <v>32</v>
      </c>
      <c r="C11" s="428">
        <v>14503</v>
      </c>
      <c r="D11" s="8"/>
      <c r="E11" s="8"/>
      <c r="F11" s="8"/>
      <c r="G11" s="8"/>
      <c r="H11" s="8"/>
      <c r="I11" s="9"/>
      <c r="J11" s="9"/>
    </row>
    <row r="12" spans="1:10" ht="19.5" customHeight="1">
      <c r="A12" s="285" t="s">
        <v>12</v>
      </c>
      <c r="B12" s="427" t="s">
        <v>7</v>
      </c>
      <c r="C12" s="428">
        <v>4500</v>
      </c>
      <c r="D12" s="8"/>
      <c r="E12" s="8"/>
      <c r="F12" s="8"/>
      <c r="G12" s="8"/>
      <c r="H12" s="8"/>
      <c r="I12" s="9"/>
      <c r="J12" s="9"/>
    </row>
    <row r="13" spans="1:10" ht="19.5" customHeight="1">
      <c r="A13" s="429" t="s">
        <v>9</v>
      </c>
      <c r="B13" s="430" t="s">
        <v>250</v>
      </c>
      <c r="C13" s="431">
        <v>4500</v>
      </c>
      <c r="D13" s="8"/>
      <c r="E13" s="8"/>
      <c r="F13" s="8"/>
      <c r="G13" s="8"/>
      <c r="H13" s="8"/>
      <c r="I13" s="9"/>
      <c r="J13" s="9"/>
    </row>
    <row r="14" spans="1:10" ht="19.5" customHeight="1">
      <c r="A14" s="291" t="s">
        <v>10</v>
      </c>
      <c r="B14" s="432"/>
      <c r="C14" s="433"/>
      <c r="D14" s="8"/>
      <c r="E14" s="8"/>
      <c r="F14" s="8"/>
      <c r="G14" s="8"/>
      <c r="H14" s="8"/>
      <c r="I14" s="9"/>
      <c r="J14" s="9"/>
    </row>
    <row r="15" spans="1:10" ht="19.5" customHeight="1">
      <c r="A15" s="296" t="s">
        <v>11</v>
      </c>
      <c r="B15" s="434"/>
      <c r="C15" s="435"/>
      <c r="D15" s="8"/>
      <c r="E15" s="8"/>
      <c r="F15" s="8"/>
      <c r="G15" s="8"/>
      <c r="H15" s="8"/>
      <c r="I15" s="9"/>
      <c r="J15" s="9"/>
    </row>
    <row r="16" spans="1:10" ht="19.5" customHeight="1">
      <c r="A16" s="285" t="s">
        <v>13</v>
      </c>
      <c r="B16" s="427" t="s">
        <v>6</v>
      </c>
      <c r="C16" s="428">
        <v>11000</v>
      </c>
      <c r="D16" s="8"/>
      <c r="E16" s="8"/>
      <c r="F16" s="8"/>
      <c r="G16" s="8"/>
      <c r="H16" s="8"/>
      <c r="I16" s="9"/>
      <c r="J16" s="9"/>
    </row>
    <row r="17" spans="1:10" ht="19.5" customHeight="1">
      <c r="A17" s="288" t="s">
        <v>9</v>
      </c>
      <c r="B17" s="436" t="s">
        <v>19</v>
      </c>
      <c r="C17" s="437">
        <v>11000</v>
      </c>
      <c r="D17" s="8"/>
      <c r="E17" s="8"/>
      <c r="F17" s="8"/>
      <c r="G17" s="8"/>
      <c r="H17" s="8"/>
      <c r="I17" s="9"/>
      <c r="J17" s="9"/>
    </row>
    <row r="18" spans="1:10" ht="15" customHeight="1">
      <c r="A18" s="291"/>
      <c r="B18" s="1" t="s">
        <v>465</v>
      </c>
      <c r="C18" s="433">
        <v>5500</v>
      </c>
      <c r="D18" s="8"/>
      <c r="E18" s="8"/>
      <c r="F18" s="8"/>
      <c r="G18" s="8"/>
      <c r="H18" s="8"/>
      <c r="I18" s="9"/>
      <c r="J18" s="9"/>
    </row>
    <row r="19" spans="1:10" ht="15" customHeight="1">
      <c r="A19" s="291"/>
      <c r="B19" s="432" t="s">
        <v>466</v>
      </c>
      <c r="C19" s="433">
        <v>4500</v>
      </c>
      <c r="D19" s="8"/>
      <c r="E19" s="8"/>
      <c r="F19" s="8"/>
      <c r="G19" s="8"/>
      <c r="H19" s="8"/>
      <c r="I19" s="9"/>
      <c r="J19" s="9"/>
    </row>
    <row r="20" spans="1:10" ht="15" customHeight="1">
      <c r="A20" s="291"/>
      <c r="B20" s="432" t="s">
        <v>467</v>
      </c>
      <c r="C20" s="433">
        <v>1000</v>
      </c>
      <c r="D20" s="8"/>
      <c r="E20" s="8"/>
      <c r="F20" s="8"/>
      <c r="G20" s="8"/>
      <c r="H20" s="8"/>
      <c r="I20" s="9"/>
      <c r="J20" s="9"/>
    </row>
    <row r="21" spans="1:10" ht="19.5" customHeight="1">
      <c r="A21" s="291" t="s">
        <v>10</v>
      </c>
      <c r="B21" s="438" t="s">
        <v>22</v>
      </c>
      <c r="C21" s="439"/>
      <c r="D21" s="8"/>
      <c r="E21" s="8"/>
      <c r="F21" s="8"/>
      <c r="G21" s="8"/>
      <c r="H21" s="8"/>
      <c r="I21" s="9"/>
      <c r="J21" s="9"/>
    </row>
    <row r="22" spans="1:10" ht="15">
      <c r="A22" s="291"/>
      <c r="B22" s="440"/>
      <c r="C22" s="433"/>
      <c r="D22" s="8"/>
      <c r="E22" s="8"/>
      <c r="F22" s="8"/>
      <c r="G22" s="8"/>
      <c r="H22" s="8"/>
      <c r="I22" s="9"/>
      <c r="J22" s="9"/>
    </row>
    <row r="23" spans="1:10" ht="15" customHeight="1">
      <c r="A23" s="296"/>
      <c r="B23" s="441"/>
      <c r="C23" s="435"/>
      <c r="D23" s="8"/>
      <c r="E23" s="8"/>
      <c r="F23" s="8"/>
      <c r="G23" s="8"/>
      <c r="H23" s="8"/>
      <c r="I23" s="9"/>
      <c r="J23" s="9"/>
    </row>
    <row r="24" spans="1:10" ht="19.5" customHeight="1">
      <c r="A24" s="285" t="s">
        <v>20</v>
      </c>
      <c r="B24" s="427" t="s">
        <v>33</v>
      </c>
      <c r="C24" s="428">
        <v>8003</v>
      </c>
      <c r="D24" s="8"/>
      <c r="E24" s="8"/>
      <c r="F24" s="8"/>
      <c r="G24" s="8"/>
      <c r="H24" s="8"/>
      <c r="I24" s="9"/>
      <c r="J24" s="9"/>
    </row>
    <row r="25" spans="1:10" ht="15">
      <c r="A25" s="8"/>
      <c r="B25" s="8"/>
      <c r="C25" s="8"/>
      <c r="D25" s="8"/>
      <c r="E25" s="8"/>
      <c r="F25" s="8"/>
      <c r="G25" s="8"/>
      <c r="H25" s="8"/>
      <c r="I25" s="9"/>
      <c r="J25" s="9"/>
    </row>
    <row r="26" spans="1:10" ht="15">
      <c r="A26" s="8"/>
      <c r="B26" s="8"/>
      <c r="C26" s="8"/>
      <c r="D26" s="8"/>
      <c r="E26" s="8"/>
      <c r="F26" s="8"/>
      <c r="G26" s="8"/>
      <c r="H26" s="8"/>
      <c r="I26" s="9"/>
      <c r="J26" s="9"/>
    </row>
    <row r="27" spans="1:10" ht="15">
      <c r="A27" s="8"/>
      <c r="B27" s="25" t="s">
        <v>468</v>
      </c>
      <c r="C27" s="25"/>
      <c r="D27" s="8"/>
      <c r="E27" s="8"/>
      <c r="F27" s="8"/>
      <c r="G27" s="8"/>
      <c r="H27" s="8"/>
      <c r="I27" s="9"/>
      <c r="J27" s="9"/>
    </row>
    <row r="28" spans="1:10" ht="15">
      <c r="A28" s="8"/>
      <c r="B28" s="25"/>
      <c r="C28" s="25"/>
      <c r="D28" s="8"/>
      <c r="E28" s="8"/>
      <c r="F28" s="8"/>
      <c r="G28" s="8"/>
      <c r="H28" s="8"/>
      <c r="I28" s="9"/>
      <c r="J28" s="9"/>
    </row>
    <row r="29" spans="1:10" ht="15">
      <c r="A29" s="8"/>
      <c r="B29" s="25" t="s">
        <v>469</v>
      </c>
      <c r="C29" s="25"/>
      <c r="D29" s="8"/>
      <c r="E29" s="8"/>
      <c r="F29" s="8"/>
      <c r="G29" s="8"/>
      <c r="H29" s="8"/>
      <c r="I29" s="9"/>
      <c r="J29" s="9"/>
    </row>
    <row r="30" spans="1:10" ht="15">
      <c r="A30" s="8"/>
      <c r="B30" s="8"/>
      <c r="C30" s="8"/>
      <c r="D30" s="8"/>
      <c r="E30" s="8"/>
      <c r="F30" s="8"/>
      <c r="G30" s="8"/>
      <c r="H30" s="8"/>
      <c r="I30" s="9"/>
      <c r="J30" s="9"/>
    </row>
    <row r="31" spans="1:10" ht="15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ht="15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15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ht="15">
      <c r="A34" s="9"/>
      <c r="B34" s="9"/>
      <c r="C34" s="9"/>
      <c r="D34" s="9"/>
      <c r="E34" s="9"/>
      <c r="F34" s="9"/>
      <c r="G34" s="9"/>
      <c r="H34" s="9"/>
      <c r="I34" s="9"/>
      <c r="J34" s="9"/>
    </row>
  </sheetData>
  <sheetProtection/>
  <mergeCells count="2">
    <mergeCell ref="A6:C6"/>
    <mergeCell ref="A7:C7"/>
  </mergeCells>
  <printOptions horizontalCentered="1"/>
  <pageMargins left="0.5905511811023623" right="0.5905511811023623" top="0.9055118110236221" bottom="0.5905511811023623" header="0.31496062992125984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5"/>
  <sheetViews>
    <sheetView showGridLines="0" workbookViewId="0" topLeftCell="A1">
      <selection activeCell="F4" sqref="F4"/>
    </sheetView>
  </sheetViews>
  <sheetFormatPr defaultColWidth="9.00390625" defaultRowHeight="12.75"/>
  <cols>
    <col min="1" max="1" width="6.25390625" style="0" customWidth="1"/>
    <col min="2" max="2" width="30.875" style="0" customWidth="1"/>
    <col min="3" max="3" width="11.25390625" style="0" customWidth="1"/>
    <col min="4" max="4" width="12.25390625" style="0" hidden="1" customWidth="1"/>
    <col min="5" max="5" width="12.25390625" style="0" customWidth="1"/>
    <col min="6" max="6" width="12.375" style="0" customWidth="1"/>
    <col min="7" max="7" width="11.375" style="0" customWidth="1"/>
    <col min="8" max="8" width="12.125" style="0" customWidth="1"/>
    <col min="9" max="9" width="10.625" style="0" customWidth="1"/>
    <col min="10" max="10" width="11.375" style="0" customWidth="1"/>
    <col min="11" max="11" width="11.125" style="0" customWidth="1"/>
    <col min="12" max="13" width="11.625" style="0" customWidth="1"/>
    <col min="14" max="14" width="11.00390625" style="0" customWidth="1"/>
  </cols>
  <sheetData>
    <row r="1" spans="11:13" ht="12.75">
      <c r="K1" s="131" t="s">
        <v>470</v>
      </c>
      <c r="L1" s="25"/>
      <c r="M1" s="25"/>
    </row>
    <row r="2" ht="12.75">
      <c r="K2" t="s">
        <v>374</v>
      </c>
    </row>
    <row r="3" ht="12.75">
      <c r="K3" t="s">
        <v>242</v>
      </c>
    </row>
    <row r="4" ht="12.75">
      <c r="K4" t="s">
        <v>375</v>
      </c>
    </row>
    <row r="5" spans="1:14" ht="18">
      <c r="A5" s="473" t="s">
        <v>471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</row>
    <row r="6" spans="1:14" ht="9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s="22" customFormat="1" ht="35.25" customHeight="1">
      <c r="A7" s="586" t="s">
        <v>31</v>
      </c>
      <c r="B7" s="586" t="s">
        <v>0</v>
      </c>
      <c r="C7" s="482" t="s">
        <v>472</v>
      </c>
      <c r="D7" s="587" t="s">
        <v>473</v>
      </c>
      <c r="E7" s="587"/>
      <c r="F7" s="587"/>
      <c r="G7" s="587"/>
      <c r="H7" s="587"/>
      <c r="I7" s="587"/>
      <c r="J7" s="587"/>
      <c r="K7" s="587"/>
      <c r="L7" s="587"/>
      <c r="M7" s="587"/>
      <c r="N7" s="587"/>
    </row>
    <row r="8" spans="1:14" s="22" customFormat="1" ht="23.25" customHeight="1">
      <c r="A8" s="586"/>
      <c r="B8" s="586"/>
      <c r="C8" s="483"/>
      <c r="D8" s="24">
        <v>2007</v>
      </c>
      <c r="E8" s="24">
        <v>2008</v>
      </c>
      <c r="F8" s="24">
        <v>2009</v>
      </c>
      <c r="G8" s="24">
        <v>2010</v>
      </c>
      <c r="H8" s="24">
        <v>2011</v>
      </c>
      <c r="I8" s="24">
        <v>2012</v>
      </c>
      <c r="J8" s="24">
        <v>2013</v>
      </c>
      <c r="K8" s="24">
        <v>2014</v>
      </c>
      <c r="L8" s="24">
        <v>2015</v>
      </c>
      <c r="M8" s="24">
        <v>2016</v>
      </c>
      <c r="N8" s="24">
        <v>2017</v>
      </c>
    </row>
    <row r="9" spans="1:14" s="444" customFormat="1" ht="8.25">
      <c r="A9" s="443">
        <v>1</v>
      </c>
      <c r="B9" s="443">
        <v>2</v>
      </c>
      <c r="C9" s="443">
        <v>3</v>
      </c>
      <c r="D9" s="443">
        <v>4</v>
      </c>
      <c r="E9" s="443">
        <v>5</v>
      </c>
      <c r="F9" s="443">
        <v>6</v>
      </c>
      <c r="G9" s="443">
        <v>7</v>
      </c>
      <c r="H9" s="443">
        <v>8</v>
      </c>
      <c r="I9" s="443">
        <v>9</v>
      </c>
      <c r="J9" s="443">
        <v>10</v>
      </c>
      <c r="K9" s="443">
        <v>11</v>
      </c>
      <c r="L9" s="443">
        <v>12</v>
      </c>
      <c r="M9" s="443">
        <v>13</v>
      </c>
      <c r="N9" s="443">
        <v>14</v>
      </c>
    </row>
    <row r="10" spans="1:14" s="22" customFormat="1" ht="24.75" customHeight="1">
      <c r="A10" s="445" t="s">
        <v>9</v>
      </c>
      <c r="B10" s="446" t="s">
        <v>515</v>
      </c>
      <c r="C10" s="447">
        <f>C15+C11</f>
        <v>4903090</v>
      </c>
      <c r="D10" s="447">
        <v>4961083</v>
      </c>
      <c r="E10" s="447">
        <f aca="true" t="shared" si="0" ref="E10:N10">E11+E15+E20</f>
        <v>6356741</v>
      </c>
      <c r="F10" s="447">
        <f t="shared" si="0"/>
        <v>6497169</v>
      </c>
      <c r="G10" s="447">
        <f t="shared" si="0"/>
        <v>6213877</v>
      </c>
      <c r="H10" s="447">
        <f t="shared" si="0"/>
        <v>6162179</v>
      </c>
      <c r="I10" s="447">
        <f t="shared" si="0"/>
        <v>6420063</v>
      </c>
      <c r="J10" s="447">
        <f t="shared" si="0"/>
        <v>6566835</v>
      </c>
      <c r="K10" s="447">
        <f t="shared" si="0"/>
        <v>6602495</v>
      </c>
      <c r="L10" s="447">
        <f t="shared" si="0"/>
        <v>6527043</v>
      </c>
      <c r="M10" s="447">
        <f t="shared" si="0"/>
        <v>6340479</v>
      </c>
      <c r="N10" s="447">
        <f t="shared" si="0"/>
        <v>6105555</v>
      </c>
    </row>
    <row r="11" spans="1:14" s="20" customFormat="1" ht="24.75" customHeight="1">
      <c r="A11" s="448" t="s">
        <v>42</v>
      </c>
      <c r="B11" s="449" t="s">
        <v>474</v>
      </c>
      <c r="C11" s="450">
        <v>3212894</v>
      </c>
      <c r="D11" s="450">
        <v>3212894</v>
      </c>
      <c r="E11" s="450">
        <f aca="true" t="shared" si="1" ref="E11:N11">E12+E13</f>
        <v>4145290</v>
      </c>
      <c r="F11" s="450">
        <f t="shared" si="1"/>
        <v>5290169</v>
      </c>
      <c r="G11" s="450">
        <f t="shared" si="1"/>
        <v>5213877</v>
      </c>
      <c r="H11" s="450">
        <f t="shared" si="1"/>
        <v>5162179</v>
      </c>
      <c r="I11" s="450">
        <f t="shared" si="1"/>
        <v>5420063</v>
      </c>
      <c r="J11" s="450">
        <f t="shared" si="1"/>
        <v>5566835</v>
      </c>
      <c r="K11" s="450">
        <f t="shared" si="1"/>
        <v>5602495</v>
      </c>
      <c r="L11" s="450">
        <f t="shared" si="1"/>
        <v>5527043</v>
      </c>
      <c r="M11" s="450">
        <f t="shared" si="1"/>
        <v>5340479</v>
      </c>
      <c r="N11" s="450">
        <f t="shared" si="1"/>
        <v>5105555</v>
      </c>
    </row>
    <row r="12" spans="1:14" s="20" customFormat="1" ht="15" customHeight="1">
      <c r="A12" s="451" t="s">
        <v>475</v>
      </c>
      <c r="B12" s="452" t="s">
        <v>476</v>
      </c>
      <c r="C12" s="453">
        <v>0</v>
      </c>
      <c r="D12" s="453">
        <v>0</v>
      </c>
      <c r="E12" s="453"/>
      <c r="F12" s="453">
        <v>27000</v>
      </c>
      <c r="G12" s="453">
        <v>0</v>
      </c>
      <c r="H12" s="453">
        <v>0</v>
      </c>
      <c r="I12" s="453">
        <v>0</v>
      </c>
      <c r="J12" s="453">
        <v>0</v>
      </c>
      <c r="K12" s="453">
        <v>0</v>
      </c>
      <c r="L12" s="453">
        <v>0</v>
      </c>
      <c r="M12" s="453"/>
      <c r="N12" s="453">
        <v>0</v>
      </c>
    </row>
    <row r="13" spans="1:14" s="20" customFormat="1" ht="15" customHeight="1">
      <c r="A13" s="451" t="s">
        <v>477</v>
      </c>
      <c r="B13" s="452" t="s">
        <v>478</v>
      </c>
      <c r="C13" s="453">
        <v>3212894</v>
      </c>
      <c r="D13" s="453">
        <v>3212894</v>
      </c>
      <c r="E13" s="453">
        <v>4145290</v>
      </c>
      <c r="F13" s="453">
        <v>5263169</v>
      </c>
      <c r="G13" s="453">
        <v>5213877</v>
      </c>
      <c r="H13" s="453">
        <v>5162179</v>
      </c>
      <c r="I13" s="453">
        <v>5420063</v>
      </c>
      <c r="J13" s="453">
        <v>5566835</v>
      </c>
      <c r="K13" s="453">
        <v>5602495</v>
      </c>
      <c r="L13" s="453">
        <v>5527043</v>
      </c>
      <c r="M13" s="453">
        <v>5340479</v>
      </c>
      <c r="N13" s="453">
        <v>5105555</v>
      </c>
    </row>
    <row r="14" spans="1:14" s="20" customFormat="1" ht="15" customHeight="1">
      <c r="A14" s="451" t="s">
        <v>479</v>
      </c>
      <c r="B14" s="452" t="s">
        <v>480</v>
      </c>
      <c r="C14" s="453">
        <v>0</v>
      </c>
      <c r="D14" s="453">
        <v>0</v>
      </c>
      <c r="E14" s="453">
        <v>0</v>
      </c>
      <c r="F14" s="453">
        <v>0</v>
      </c>
      <c r="G14" s="453">
        <v>0</v>
      </c>
      <c r="H14" s="453">
        <v>0</v>
      </c>
      <c r="I14" s="453">
        <v>0</v>
      </c>
      <c r="J14" s="453">
        <v>0</v>
      </c>
      <c r="K14" s="453">
        <v>0</v>
      </c>
      <c r="L14" s="453">
        <v>0</v>
      </c>
      <c r="M14" s="453"/>
      <c r="N14" s="453">
        <v>0</v>
      </c>
    </row>
    <row r="15" spans="1:14" s="20" customFormat="1" ht="24.75" customHeight="1">
      <c r="A15" s="448" t="s">
        <v>43</v>
      </c>
      <c r="B15" s="449" t="s">
        <v>481</v>
      </c>
      <c r="C15" s="450">
        <f>C16+C17</f>
        <v>1690196</v>
      </c>
      <c r="D15" s="450">
        <v>1748189</v>
      </c>
      <c r="E15" s="450">
        <f>E17+E16</f>
        <v>2004451</v>
      </c>
      <c r="F15" s="450">
        <v>1000000</v>
      </c>
      <c r="G15" s="450">
        <f>G16+G17+G18+G19</f>
        <v>1000000</v>
      </c>
      <c r="H15" s="450">
        <v>1000000</v>
      </c>
      <c r="I15" s="450">
        <v>1000000</v>
      </c>
      <c r="J15" s="450">
        <v>1000000</v>
      </c>
      <c r="K15" s="450">
        <v>1000000</v>
      </c>
      <c r="L15" s="450">
        <v>1000000</v>
      </c>
      <c r="M15" s="450">
        <v>1000000</v>
      </c>
      <c r="N15" s="450">
        <v>1000000</v>
      </c>
    </row>
    <row r="16" spans="1:14" s="20" customFormat="1" ht="15" customHeight="1">
      <c r="A16" s="451" t="s">
        <v>482</v>
      </c>
      <c r="B16" s="452" t="s">
        <v>483</v>
      </c>
      <c r="C16" s="453"/>
      <c r="D16" s="453">
        <v>54000</v>
      </c>
      <c r="E16" s="453">
        <v>54000</v>
      </c>
      <c r="F16" s="453">
        <v>0</v>
      </c>
      <c r="G16" s="453">
        <v>0</v>
      </c>
      <c r="H16" s="453">
        <v>0</v>
      </c>
      <c r="I16" s="453">
        <v>0</v>
      </c>
      <c r="J16" s="453">
        <v>0</v>
      </c>
      <c r="K16" s="453">
        <v>0</v>
      </c>
      <c r="L16" s="453">
        <v>0</v>
      </c>
      <c r="M16" s="453"/>
      <c r="N16" s="453">
        <v>0</v>
      </c>
    </row>
    <row r="17" spans="1:14" s="20" customFormat="1" ht="15" customHeight="1">
      <c r="A17" s="451" t="s">
        <v>484</v>
      </c>
      <c r="B17" s="452" t="s">
        <v>485</v>
      </c>
      <c r="C17" s="453">
        <v>1690196</v>
      </c>
      <c r="D17" s="453">
        <v>1694189</v>
      </c>
      <c r="E17" s="453">
        <v>1950451</v>
      </c>
      <c r="F17" s="453">
        <v>1000000</v>
      </c>
      <c r="G17" s="453">
        <v>1000000</v>
      </c>
      <c r="H17" s="453">
        <v>1000000</v>
      </c>
      <c r="I17" s="453">
        <v>1000000</v>
      </c>
      <c r="J17" s="453">
        <v>1000000</v>
      </c>
      <c r="K17" s="453">
        <v>1000000</v>
      </c>
      <c r="L17" s="453">
        <v>1000000</v>
      </c>
      <c r="M17" s="453">
        <v>1000000</v>
      </c>
      <c r="N17" s="453">
        <v>1000000</v>
      </c>
    </row>
    <row r="18" spans="1:14" s="20" customFormat="1" ht="15" customHeight="1">
      <c r="A18" s="451"/>
      <c r="B18" s="454" t="s">
        <v>486</v>
      </c>
      <c r="C18" s="453">
        <v>0</v>
      </c>
      <c r="D18" s="453">
        <v>0</v>
      </c>
      <c r="E18" s="453">
        <v>0</v>
      </c>
      <c r="F18" s="453">
        <v>0</v>
      </c>
      <c r="G18" s="453">
        <v>0</v>
      </c>
      <c r="H18" s="453">
        <v>0</v>
      </c>
      <c r="I18" s="453">
        <v>0</v>
      </c>
      <c r="J18" s="453">
        <v>0</v>
      </c>
      <c r="K18" s="453">
        <v>0</v>
      </c>
      <c r="L18" s="453">
        <v>0</v>
      </c>
      <c r="M18" s="453"/>
      <c r="N18" s="453">
        <v>0</v>
      </c>
    </row>
    <row r="19" spans="1:14" s="20" customFormat="1" ht="15" customHeight="1">
      <c r="A19" s="451" t="s">
        <v>487</v>
      </c>
      <c r="B19" s="452" t="s">
        <v>41</v>
      </c>
      <c r="C19" s="453">
        <v>0</v>
      </c>
      <c r="D19" s="453">
        <v>0</v>
      </c>
      <c r="E19" s="453">
        <v>0</v>
      </c>
      <c r="F19" s="453">
        <v>0</v>
      </c>
      <c r="G19" s="453">
        <v>0</v>
      </c>
      <c r="H19" s="453">
        <v>0</v>
      </c>
      <c r="I19" s="453">
        <v>0</v>
      </c>
      <c r="J19" s="453">
        <v>0</v>
      </c>
      <c r="K19" s="453">
        <v>0</v>
      </c>
      <c r="L19" s="453">
        <v>0</v>
      </c>
      <c r="M19" s="453"/>
      <c r="N19" s="453">
        <v>0</v>
      </c>
    </row>
    <row r="20" spans="1:14" s="20" customFormat="1" ht="24.75" customHeight="1">
      <c r="A20" s="448" t="s">
        <v>44</v>
      </c>
      <c r="B20" s="449" t="s">
        <v>488</v>
      </c>
      <c r="C20" s="455">
        <v>0</v>
      </c>
      <c r="D20" s="455">
        <v>0</v>
      </c>
      <c r="E20" s="455">
        <f aca="true" t="shared" si="2" ref="E20:L20">E22+E21</f>
        <v>207000</v>
      </c>
      <c r="F20" s="455">
        <f t="shared" si="2"/>
        <v>207000</v>
      </c>
      <c r="G20" s="455">
        <f t="shared" si="2"/>
        <v>0</v>
      </c>
      <c r="H20" s="455">
        <f t="shared" si="2"/>
        <v>0</v>
      </c>
      <c r="I20" s="455">
        <f t="shared" si="2"/>
        <v>0</v>
      </c>
      <c r="J20" s="455">
        <f t="shared" si="2"/>
        <v>0</v>
      </c>
      <c r="K20" s="455">
        <f t="shared" si="2"/>
        <v>0</v>
      </c>
      <c r="L20" s="455">
        <f t="shared" si="2"/>
        <v>0</v>
      </c>
      <c r="M20" s="455"/>
      <c r="N20" s="455">
        <f>N22+N21</f>
        <v>0</v>
      </c>
    </row>
    <row r="21" spans="1:14" s="20" customFormat="1" ht="15" customHeight="1">
      <c r="A21" s="451" t="s">
        <v>489</v>
      </c>
      <c r="B21" s="456" t="s">
        <v>490</v>
      </c>
      <c r="C21" s="457">
        <v>0</v>
      </c>
      <c r="D21" s="457">
        <v>0</v>
      </c>
      <c r="E21" s="457">
        <v>0</v>
      </c>
      <c r="F21" s="457">
        <v>207000</v>
      </c>
      <c r="G21" s="457">
        <v>0</v>
      </c>
      <c r="H21" s="457">
        <v>0</v>
      </c>
      <c r="I21" s="457">
        <v>0</v>
      </c>
      <c r="J21" s="457">
        <v>0</v>
      </c>
      <c r="K21" s="457">
        <v>0</v>
      </c>
      <c r="L21" s="457">
        <v>0</v>
      </c>
      <c r="M21" s="457"/>
      <c r="N21" s="457">
        <v>0</v>
      </c>
    </row>
    <row r="22" spans="1:14" s="20" customFormat="1" ht="15" customHeight="1">
      <c r="A22" s="451" t="s">
        <v>491</v>
      </c>
      <c r="B22" s="456" t="s">
        <v>492</v>
      </c>
      <c r="C22" s="457">
        <v>0</v>
      </c>
      <c r="D22" s="457">
        <v>0</v>
      </c>
      <c r="E22" s="457">
        <v>207000</v>
      </c>
      <c r="F22" s="457">
        <v>0</v>
      </c>
      <c r="G22" s="457">
        <v>0</v>
      </c>
      <c r="H22" s="457">
        <v>0</v>
      </c>
      <c r="I22" s="457">
        <v>0</v>
      </c>
      <c r="J22" s="457">
        <v>0</v>
      </c>
      <c r="K22" s="457">
        <v>0</v>
      </c>
      <c r="L22" s="457">
        <v>0</v>
      </c>
      <c r="M22" s="457"/>
      <c r="N22" s="457">
        <v>0</v>
      </c>
    </row>
    <row r="23" spans="1:14" s="22" customFormat="1" ht="22.5" customHeight="1">
      <c r="A23" s="445">
        <v>2</v>
      </c>
      <c r="B23" s="446" t="s">
        <v>493</v>
      </c>
      <c r="C23" s="447">
        <f>C24+C29</f>
        <v>972701</v>
      </c>
      <c r="D23" s="447">
        <f>D24+D29</f>
        <v>972701</v>
      </c>
      <c r="E23" s="447">
        <f>E24+E29</f>
        <v>1244505</v>
      </c>
      <c r="F23" s="447">
        <f aca="true" t="shared" si="3" ref="F23:N23">F24+F29+F28</f>
        <v>1613014</v>
      </c>
      <c r="G23" s="447">
        <f t="shared" si="3"/>
        <v>1369296</v>
      </c>
      <c r="H23" s="447">
        <f t="shared" si="3"/>
        <v>1065232</v>
      </c>
      <c r="I23" s="447">
        <f t="shared" si="3"/>
        <v>1197343</v>
      </c>
      <c r="J23" s="447">
        <f t="shared" si="3"/>
        <v>1306269</v>
      </c>
      <c r="K23" s="447">
        <f t="shared" si="3"/>
        <v>1417046</v>
      </c>
      <c r="L23" s="447">
        <f t="shared" si="3"/>
        <v>1521056</v>
      </c>
      <c r="M23" s="447">
        <f t="shared" si="3"/>
        <v>1555688</v>
      </c>
      <c r="N23" s="447">
        <f t="shared" si="3"/>
        <v>1421068</v>
      </c>
    </row>
    <row r="24" spans="1:14" s="22" customFormat="1" ht="24.75" customHeight="1">
      <c r="A24" s="445" t="s">
        <v>494</v>
      </c>
      <c r="B24" s="446" t="s">
        <v>495</v>
      </c>
      <c r="C24" s="447">
        <v>757800</v>
      </c>
      <c r="D24" s="447">
        <v>757800</v>
      </c>
      <c r="E24" s="447">
        <f aca="true" t="shared" si="4" ref="E24:N24">E25+E26+E27</f>
        <v>859572</v>
      </c>
      <c r="F24" s="447">
        <f t="shared" si="4"/>
        <v>1076292</v>
      </c>
      <c r="G24" s="447">
        <f t="shared" si="4"/>
        <v>1051698</v>
      </c>
      <c r="H24" s="447">
        <f t="shared" si="4"/>
        <v>742116</v>
      </c>
      <c r="I24" s="447">
        <f t="shared" si="4"/>
        <v>853228</v>
      </c>
      <c r="J24" s="447">
        <f t="shared" si="4"/>
        <v>964340</v>
      </c>
      <c r="K24" s="447">
        <f t="shared" si="4"/>
        <v>1075452</v>
      </c>
      <c r="L24" s="447">
        <f t="shared" si="4"/>
        <v>1186564</v>
      </c>
      <c r="M24" s="447">
        <f t="shared" si="4"/>
        <v>1234924</v>
      </c>
      <c r="N24" s="447">
        <f t="shared" si="4"/>
        <v>1105587</v>
      </c>
    </row>
    <row r="25" spans="1:14" s="20" customFormat="1" ht="15" customHeight="1">
      <c r="A25" s="451" t="s">
        <v>496</v>
      </c>
      <c r="B25" s="452" t="s">
        <v>497</v>
      </c>
      <c r="C25" s="453">
        <v>757800</v>
      </c>
      <c r="D25" s="453">
        <v>757800</v>
      </c>
      <c r="E25" s="453">
        <v>859572</v>
      </c>
      <c r="F25" s="453">
        <v>1076292</v>
      </c>
      <c r="G25" s="453">
        <v>1051698</v>
      </c>
      <c r="H25" s="453">
        <v>742116</v>
      </c>
      <c r="I25" s="453">
        <v>853228</v>
      </c>
      <c r="J25" s="453">
        <v>964340</v>
      </c>
      <c r="K25" s="453">
        <v>1075452</v>
      </c>
      <c r="L25" s="453">
        <v>1186564</v>
      </c>
      <c r="M25" s="453">
        <v>1234924</v>
      </c>
      <c r="N25" s="453">
        <v>1105587</v>
      </c>
    </row>
    <row r="26" spans="1:14" s="20" customFormat="1" ht="15" customHeight="1">
      <c r="A26" s="451" t="s">
        <v>498</v>
      </c>
      <c r="B26" s="452" t="s">
        <v>499</v>
      </c>
      <c r="C26" s="453">
        <v>0</v>
      </c>
      <c r="D26" s="453">
        <v>0</v>
      </c>
      <c r="E26" s="453">
        <v>0</v>
      </c>
      <c r="F26" s="453">
        <v>0</v>
      </c>
      <c r="G26" s="453">
        <v>0</v>
      </c>
      <c r="H26" s="453">
        <v>0</v>
      </c>
      <c r="I26" s="453">
        <v>0</v>
      </c>
      <c r="J26" s="453">
        <v>0</v>
      </c>
      <c r="K26" s="453">
        <v>0</v>
      </c>
      <c r="L26" s="453">
        <v>0</v>
      </c>
      <c r="M26" s="453"/>
      <c r="N26" s="453">
        <v>0</v>
      </c>
    </row>
    <row r="27" spans="1:14" s="20" customFormat="1" ht="15" customHeight="1">
      <c r="A27" s="451" t="s">
        <v>500</v>
      </c>
      <c r="B27" s="452" t="s">
        <v>501</v>
      </c>
      <c r="C27" s="453">
        <v>0</v>
      </c>
      <c r="D27" s="453">
        <v>0</v>
      </c>
      <c r="E27" s="453">
        <v>0</v>
      </c>
      <c r="F27" s="453">
        <v>0</v>
      </c>
      <c r="G27" s="453">
        <v>0</v>
      </c>
      <c r="H27" s="453">
        <v>0</v>
      </c>
      <c r="I27" s="453">
        <v>0</v>
      </c>
      <c r="J27" s="453">
        <v>0</v>
      </c>
      <c r="K27" s="453">
        <v>0</v>
      </c>
      <c r="L27" s="453">
        <v>0</v>
      </c>
      <c r="M27" s="453"/>
      <c r="N27" s="453">
        <v>0</v>
      </c>
    </row>
    <row r="28" spans="1:14" s="20" customFormat="1" ht="24.75" customHeight="1">
      <c r="A28" s="448" t="s">
        <v>502</v>
      </c>
      <c r="B28" s="449" t="s">
        <v>503</v>
      </c>
      <c r="C28" s="453">
        <v>0</v>
      </c>
      <c r="D28" s="453">
        <v>0</v>
      </c>
      <c r="E28" s="453">
        <v>0</v>
      </c>
      <c r="F28" s="450">
        <v>207000</v>
      </c>
      <c r="G28" s="450">
        <v>0</v>
      </c>
      <c r="H28" s="453">
        <v>0</v>
      </c>
      <c r="I28" s="453">
        <v>0</v>
      </c>
      <c r="J28" s="453">
        <v>0</v>
      </c>
      <c r="K28" s="453">
        <v>0</v>
      </c>
      <c r="L28" s="453">
        <v>0</v>
      </c>
      <c r="M28" s="453"/>
      <c r="N28" s="453">
        <v>0</v>
      </c>
    </row>
    <row r="29" spans="1:14" s="28" customFormat="1" ht="19.5" customHeight="1">
      <c r="A29" s="448" t="s">
        <v>504</v>
      </c>
      <c r="B29" s="449" t="s">
        <v>505</v>
      </c>
      <c r="C29" s="450">
        <v>214901</v>
      </c>
      <c r="D29" s="450">
        <v>214901</v>
      </c>
      <c r="E29" s="450">
        <v>384933</v>
      </c>
      <c r="F29" s="450">
        <v>329722</v>
      </c>
      <c r="G29" s="450">
        <v>317598</v>
      </c>
      <c r="H29" s="450">
        <v>323116</v>
      </c>
      <c r="I29" s="450">
        <v>344115</v>
      </c>
      <c r="J29" s="450">
        <v>341929</v>
      </c>
      <c r="K29" s="450">
        <v>341594</v>
      </c>
      <c r="L29" s="450">
        <v>334492</v>
      </c>
      <c r="M29" s="450">
        <v>320764</v>
      </c>
      <c r="N29" s="450">
        <v>315481</v>
      </c>
    </row>
    <row r="30" spans="1:14" s="22" customFormat="1" ht="22.5" customHeight="1">
      <c r="A30" s="445" t="s">
        <v>11</v>
      </c>
      <c r="B30" s="446" t="s">
        <v>506</v>
      </c>
      <c r="C30" s="447">
        <v>10124316</v>
      </c>
      <c r="D30" s="447">
        <v>10124316</v>
      </c>
      <c r="E30" s="447">
        <v>10801013</v>
      </c>
      <c r="F30" s="447">
        <v>11017000</v>
      </c>
      <c r="G30" s="447">
        <v>11237000</v>
      </c>
      <c r="H30" s="447">
        <v>11250000</v>
      </c>
      <c r="I30" s="447">
        <v>11050000</v>
      </c>
      <c r="J30" s="447">
        <v>11050000</v>
      </c>
      <c r="K30" s="447">
        <v>11100000</v>
      </c>
      <c r="L30" s="447">
        <v>11150000</v>
      </c>
      <c r="M30" s="447">
        <v>11200000</v>
      </c>
      <c r="N30" s="447">
        <v>11200000</v>
      </c>
    </row>
    <row r="31" spans="1:14" s="461" customFormat="1" ht="22.5" customHeight="1">
      <c r="A31" s="445" t="s">
        <v>1</v>
      </c>
      <c r="B31" s="446" t="s">
        <v>507</v>
      </c>
      <c r="C31" s="447">
        <v>11512119</v>
      </c>
      <c r="D31" s="447">
        <v>11512119</v>
      </c>
      <c r="E31" s="447">
        <v>13102892</v>
      </c>
      <c r="F31" s="447">
        <v>12187405</v>
      </c>
      <c r="G31" s="447">
        <v>11163628</v>
      </c>
      <c r="H31" s="447">
        <v>11396822</v>
      </c>
      <c r="I31" s="447">
        <v>11421822</v>
      </c>
      <c r="J31" s="447">
        <v>11234322</v>
      </c>
      <c r="K31" s="447">
        <v>11159322</v>
      </c>
      <c r="L31" s="447">
        <v>11084322</v>
      </c>
      <c r="M31" s="447">
        <v>11069324</v>
      </c>
      <c r="N31" s="447">
        <v>11059324</v>
      </c>
    </row>
    <row r="32" spans="1:14" s="461" customFormat="1" ht="22.5" customHeight="1">
      <c r="A32" s="445" t="s">
        <v>15</v>
      </c>
      <c r="B32" s="446" t="s">
        <v>508</v>
      </c>
      <c r="C32" s="447">
        <v>-1387803</v>
      </c>
      <c r="D32" s="447">
        <f aca="true" t="shared" si="5" ref="D32:N32">D30-D31</f>
        <v>-1387803</v>
      </c>
      <c r="E32" s="447">
        <f t="shared" si="5"/>
        <v>-2301879</v>
      </c>
      <c r="F32" s="447">
        <f t="shared" si="5"/>
        <v>-1170405</v>
      </c>
      <c r="G32" s="447">
        <f t="shared" si="5"/>
        <v>73372</v>
      </c>
      <c r="H32" s="447">
        <f t="shared" si="5"/>
        <v>-146822</v>
      </c>
      <c r="I32" s="447">
        <f t="shared" si="5"/>
        <v>-371822</v>
      </c>
      <c r="J32" s="447">
        <f t="shared" si="5"/>
        <v>-184322</v>
      </c>
      <c r="K32" s="447">
        <f t="shared" si="5"/>
        <v>-59322</v>
      </c>
      <c r="L32" s="447">
        <f t="shared" si="5"/>
        <v>65678</v>
      </c>
      <c r="M32" s="447">
        <f t="shared" si="5"/>
        <v>130676</v>
      </c>
      <c r="N32" s="447">
        <f t="shared" si="5"/>
        <v>140676</v>
      </c>
    </row>
    <row r="33" spans="1:14" s="22" customFormat="1" ht="22.5" customHeight="1">
      <c r="A33" s="445" t="s">
        <v>16</v>
      </c>
      <c r="B33" s="446" t="s">
        <v>509</v>
      </c>
      <c r="C33" s="462">
        <f aca="true" t="shared" si="6" ref="C33:N33">SUM(C32/C30%)</f>
        <v>-13.707622322337627</v>
      </c>
      <c r="D33" s="462">
        <f t="shared" si="6"/>
        <v>-13.707622322337627</v>
      </c>
      <c r="E33" s="462">
        <f t="shared" si="6"/>
        <v>-21.31169548634003</v>
      </c>
      <c r="F33" s="462">
        <f t="shared" si="6"/>
        <v>-10.623627121720977</v>
      </c>
      <c r="G33" s="462">
        <f t="shared" si="6"/>
        <v>0.6529500756429653</v>
      </c>
      <c r="H33" s="462">
        <f t="shared" si="6"/>
        <v>-1.3050844444444445</v>
      </c>
      <c r="I33" s="462">
        <f t="shared" si="6"/>
        <v>-3.3649049773755655</v>
      </c>
      <c r="J33" s="462">
        <f t="shared" si="6"/>
        <v>-1.6680723981900452</v>
      </c>
      <c r="K33" s="462">
        <f t="shared" si="6"/>
        <v>-0.5344324324324324</v>
      </c>
      <c r="L33" s="462">
        <f t="shared" si="6"/>
        <v>0.5890403587443946</v>
      </c>
      <c r="M33" s="462">
        <f t="shared" si="6"/>
        <v>1.16675</v>
      </c>
      <c r="N33" s="462">
        <f t="shared" si="6"/>
        <v>1.2560357142857144</v>
      </c>
    </row>
    <row r="34" spans="1:14" s="22" customFormat="1" ht="27.75" customHeight="1">
      <c r="A34" s="586" t="s">
        <v>31</v>
      </c>
      <c r="B34" s="586" t="s">
        <v>0</v>
      </c>
      <c r="C34" s="482" t="s">
        <v>510</v>
      </c>
      <c r="D34" s="587" t="s">
        <v>473</v>
      </c>
      <c r="E34" s="587"/>
      <c r="F34" s="587"/>
      <c r="G34" s="587"/>
      <c r="H34" s="587"/>
      <c r="I34" s="587"/>
      <c r="J34" s="587"/>
      <c r="K34" s="587"/>
      <c r="L34" s="587"/>
      <c r="M34" s="587"/>
      <c r="N34" s="587"/>
    </row>
    <row r="35" spans="1:14" s="22" customFormat="1" ht="27.75" customHeight="1">
      <c r="A35" s="586"/>
      <c r="B35" s="586"/>
      <c r="C35" s="483"/>
      <c r="D35" s="24">
        <v>2007</v>
      </c>
      <c r="E35" s="24">
        <v>2008</v>
      </c>
      <c r="F35" s="24">
        <v>2009</v>
      </c>
      <c r="G35" s="24">
        <v>2010</v>
      </c>
      <c r="H35" s="24">
        <v>2011</v>
      </c>
      <c r="I35" s="24">
        <v>2012</v>
      </c>
      <c r="J35" s="24">
        <v>2013</v>
      </c>
      <c r="K35" s="24">
        <v>2014</v>
      </c>
      <c r="L35" s="24">
        <v>2015</v>
      </c>
      <c r="M35" s="24">
        <v>2016</v>
      </c>
      <c r="N35" s="24">
        <v>2017</v>
      </c>
    </row>
    <row r="36" spans="1:14" s="20" customFormat="1" ht="9.75" customHeight="1">
      <c r="A36" s="451">
        <v>1</v>
      </c>
      <c r="B36" s="451">
        <v>2</v>
      </c>
      <c r="C36" s="17">
        <v>3</v>
      </c>
      <c r="D36" s="17">
        <v>4</v>
      </c>
      <c r="E36" s="17">
        <v>5</v>
      </c>
      <c r="F36" s="17">
        <v>6</v>
      </c>
      <c r="G36" s="17">
        <v>7</v>
      </c>
      <c r="H36" s="17">
        <v>8</v>
      </c>
      <c r="I36" s="17">
        <v>9</v>
      </c>
      <c r="J36" s="17">
        <v>10</v>
      </c>
      <c r="K36" s="17">
        <v>11</v>
      </c>
      <c r="L36" s="17">
        <v>12</v>
      </c>
      <c r="M36" s="17"/>
      <c r="N36" s="17">
        <v>13</v>
      </c>
    </row>
    <row r="37" spans="1:14" s="20" customFormat="1" ht="24.75" customHeight="1">
      <c r="A37" s="448" t="s">
        <v>511</v>
      </c>
      <c r="B37" s="463" t="s">
        <v>516</v>
      </c>
      <c r="C37" s="464">
        <f aca="true" t="shared" si="7" ref="C37:N37">(C10-C24)/C30%</f>
        <v>40.9439017905012</v>
      </c>
      <c r="D37" s="464">
        <f t="shared" si="7"/>
        <v>41.51671085730631</v>
      </c>
      <c r="E37" s="464">
        <f t="shared" si="7"/>
        <v>50.8949392061652</v>
      </c>
      <c r="F37" s="464">
        <f t="shared" si="7"/>
        <v>49.2046564400472</v>
      </c>
      <c r="G37" s="464">
        <f t="shared" si="7"/>
        <v>45.93912076176915</v>
      </c>
      <c r="H37" s="464">
        <f t="shared" si="7"/>
        <v>48.17833777777778</v>
      </c>
      <c r="I37" s="464">
        <f t="shared" si="7"/>
        <v>50.378597285067876</v>
      </c>
      <c r="J37" s="464">
        <f t="shared" si="7"/>
        <v>50.70131221719457</v>
      </c>
      <c r="K37" s="464">
        <f t="shared" si="7"/>
        <v>49.79318018018018</v>
      </c>
      <c r="L37" s="464">
        <f t="shared" si="7"/>
        <v>47.89667264573991</v>
      </c>
      <c r="M37" s="464">
        <f t="shared" si="7"/>
        <v>45.5853125</v>
      </c>
      <c r="N37" s="464">
        <f t="shared" si="7"/>
        <v>44.64257142857143</v>
      </c>
    </row>
    <row r="38" spans="1:14" s="20" customFormat="1" ht="24.75" customHeight="1">
      <c r="A38" s="448" t="s">
        <v>512</v>
      </c>
      <c r="B38" s="465" t="s">
        <v>517</v>
      </c>
      <c r="C38" s="464">
        <f>C37</f>
        <v>40.9439017905012</v>
      </c>
      <c r="D38" s="464">
        <f>D37</f>
        <v>41.51671085730631</v>
      </c>
      <c r="E38" s="464">
        <f aca="true" t="shared" si="8" ref="E38:N38">(E10-E20-E24)/E30%</f>
        <v>48.978452298872334</v>
      </c>
      <c r="F38" s="464">
        <f t="shared" si="8"/>
        <v>47.32574203503676</v>
      </c>
      <c r="G38" s="464">
        <f t="shared" si="8"/>
        <v>45.93912076176915</v>
      </c>
      <c r="H38" s="464">
        <f t="shared" si="8"/>
        <v>48.17833777777778</v>
      </c>
      <c r="I38" s="464">
        <f t="shared" si="8"/>
        <v>50.378597285067876</v>
      </c>
      <c r="J38" s="464">
        <f t="shared" si="8"/>
        <v>50.70131221719457</v>
      </c>
      <c r="K38" s="464">
        <f t="shared" si="8"/>
        <v>49.79318018018018</v>
      </c>
      <c r="L38" s="464">
        <f t="shared" si="8"/>
        <v>47.89667264573991</v>
      </c>
      <c r="M38" s="464">
        <f t="shared" si="8"/>
        <v>45.5853125</v>
      </c>
      <c r="N38" s="464">
        <f t="shared" si="8"/>
        <v>44.64257142857143</v>
      </c>
    </row>
    <row r="39" spans="1:14" s="20" customFormat="1" ht="24.75" customHeight="1">
      <c r="A39" s="448" t="s">
        <v>513</v>
      </c>
      <c r="B39" s="465" t="s">
        <v>518</v>
      </c>
      <c r="C39" s="464">
        <f aca="true" t="shared" si="9" ref="C39:N39">C23/C30%</f>
        <v>9.607572501688015</v>
      </c>
      <c r="D39" s="464">
        <f t="shared" si="9"/>
        <v>9.607572501688015</v>
      </c>
      <c r="E39" s="464">
        <f t="shared" si="9"/>
        <v>11.522113712852674</v>
      </c>
      <c r="F39" s="464">
        <f t="shared" si="9"/>
        <v>14.64113642552419</v>
      </c>
      <c r="G39" s="464">
        <f t="shared" si="9"/>
        <v>12.185601139094064</v>
      </c>
      <c r="H39" s="464">
        <f t="shared" si="9"/>
        <v>9.468728888888888</v>
      </c>
      <c r="I39" s="464">
        <f t="shared" si="9"/>
        <v>10.835683257918552</v>
      </c>
      <c r="J39" s="464">
        <f t="shared" si="9"/>
        <v>11.82143891402715</v>
      </c>
      <c r="K39" s="464">
        <f t="shared" si="9"/>
        <v>12.76618018018018</v>
      </c>
      <c r="L39" s="464">
        <f t="shared" si="9"/>
        <v>13.641757847533633</v>
      </c>
      <c r="M39" s="464">
        <f t="shared" si="9"/>
        <v>13.890071428571428</v>
      </c>
      <c r="N39" s="464">
        <f t="shared" si="9"/>
        <v>12.688107142857143</v>
      </c>
    </row>
    <row r="40" spans="1:14" s="20" customFormat="1" ht="39.75" customHeight="1">
      <c r="A40" s="448" t="s">
        <v>514</v>
      </c>
      <c r="B40" s="465" t="s">
        <v>519</v>
      </c>
      <c r="C40" s="464">
        <f>C39</f>
        <v>9.607572501688015</v>
      </c>
      <c r="D40" s="464">
        <f>D39</f>
        <v>9.607572501688015</v>
      </c>
      <c r="E40" s="464">
        <f aca="true" t="shared" si="10" ref="E40:N40">(E24+E29)/E30%</f>
        <v>11.522113712852674</v>
      </c>
      <c r="F40" s="464">
        <f t="shared" si="10"/>
        <v>12.762222020513752</v>
      </c>
      <c r="G40" s="464">
        <f t="shared" si="10"/>
        <v>12.185601139094064</v>
      </c>
      <c r="H40" s="464">
        <f t="shared" si="10"/>
        <v>9.468728888888888</v>
      </c>
      <c r="I40" s="464">
        <f t="shared" si="10"/>
        <v>10.835683257918552</v>
      </c>
      <c r="J40" s="464">
        <f t="shared" si="10"/>
        <v>11.82143891402715</v>
      </c>
      <c r="K40" s="464">
        <f t="shared" si="10"/>
        <v>12.76618018018018</v>
      </c>
      <c r="L40" s="464">
        <f t="shared" si="10"/>
        <v>13.641757847533633</v>
      </c>
      <c r="M40" s="464">
        <f t="shared" si="10"/>
        <v>13.890071428571428</v>
      </c>
      <c r="N40" s="464">
        <f t="shared" si="10"/>
        <v>12.688107142857143</v>
      </c>
    </row>
    <row r="41" spans="11:13" ht="12.75">
      <c r="K41" s="466"/>
      <c r="L41" s="466"/>
      <c r="M41" s="467"/>
    </row>
    <row r="42" spans="11:13" ht="12.75">
      <c r="K42" s="584" t="s">
        <v>366</v>
      </c>
      <c r="L42" s="584"/>
      <c r="M42" s="584"/>
    </row>
    <row r="43" spans="11:14" ht="12.75">
      <c r="K43" s="468"/>
      <c r="L43" s="468"/>
      <c r="M43" s="468"/>
      <c r="N43" s="468"/>
    </row>
    <row r="44" spans="11:13" ht="12.75">
      <c r="K44" s="585" t="s">
        <v>367</v>
      </c>
      <c r="L44" s="585"/>
      <c r="M44" s="585"/>
    </row>
    <row r="45" spans="11:13" ht="12.75">
      <c r="K45" s="468"/>
      <c r="L45" s="468"/>
      <c r="M45" s="468"/>
    </row>
  </sheetData>
  <mergeCells count="11">
    <mergeCell ref="A5:N5"/>
    <mergeCell ref="A7:A8"/>
    <mergeCell ref="B7:B8"/>
    <mergeCell ref="C7:C8"/>
    <mergeCell ref="D7:N7"/>
    <mergeCell ref="K42:M42"/>
    <mergeCell ref="K44:M44"/>
    <mergeCell ref="A34:A35"/>
    <mergeCell ref="B34:B35"/>
    <mergeCell ref="C34:C35"/>
    <mergeCell ref="D34:N34"/>
  </mergeCells>
  <printOptions horizontalCentered="1"/>
  <pageMargins left="0.5905511811023623" right="0.5905511811023623" top="0.984251968503937" bottom="0.5511811023622047" header="0.5905511811023623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99"/>
  <sheetViews>
    <sheetView workbookViewId="0" topLeftCell="B129">
      <selection activeCell="O5" sqref="O5"/>
    </sheetView>
  </sheetViews>
  <sheetFormatPr defaultColWidth="9.00390625" defaultRowHeight="12.75"/>
  <cols>
    <col min="1" max="1" width="5.375" style="1" customWidth="1"/>
    <col min="2" max="2" width="8.375" style="1" customWidth="1"/>
    <col min="3" max="3" width="5.375" style="1" hidden="1" customWidth="1"/>
    <col min="4" max="4" width="27.25390625" style="1" customWidth="1"/>
    <col min="5" max="5" width="13.00390625" style="1" customWidth="1"/>
    <col min="6" max="6" width="11.75390625" style="1" customWidth="1"/>
    <col min="7" max="7" width="12.75390625" style="1" customWidth="1"/>
    <col min="8" max="10" width="10.75390625" style="1" customWidth="1"/>
    <col min="11" max="11" width="5.75390625" style="1" customWidth="1"/>
    <col min="12" max="12" width="12.75390625" style="1" customWidth="1"/>
    <col min="13" max="13" width="11.875" style="1" customWidth="1"/>
  </cols>
  <sheetData>
    <row r="1" spans="9:12" ht="9.75" customHeight="1">
      <c r="I1" s="480" t="s">
        <v>116</v>
      </c>
      <c r="J1" s="481"/>
      <c r="K1" s="481"/>
      <c r="L1"/>
    </row>
    <row r="2" spans="9:13" ht="12.75" customHeight="1">
      <c r="I2" s="479" t="s">
        <v>374</v>
      </c>
      <c r="J2" s="479"/>
      <c r="K2" s="479"/>
      <c r="L2" s="37"/>
      <c r="M2" s="37"/>
    </row>
    <row r="3" spans="9:13" ht="12.75" customHeight="1">
      <c r="I3" s="479" t="s">
        <v>124</v>
      </c>
      <c r="J3" s="479"/>
      <c r="K3" s="479"/>
      <c r="L3" s="479"/>
      <c r="M3" s="479"/>
    </row>
    <row r="4" spans="9:13" ht="12.75" customHeight="1">
      <c r="I4" s="484" t="s">
        <v>375</v>
      </c>
      <c r="J4" s="484"/>
      <c r="K4" s="484"/>
      <c r="L4" s="37"/>
      <c r="M4" s="37"/>
    </row>
    <row r="5" spans="1:13" ht="23.25" customHeight="1">
      <c r="A5" s="473" t="s">
        <v>276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</row>
    <row r="6" spans="1:7" ht="9.75" customHeight="1">
      <c r="A6" s="2"/>
      <c r="B6" s="2"/>
      <c r="C6" s="2"/>
      <c r="D6" s="2"/>
      <c r="E6" s="2"/>
      <c r="F6" s="2"/>
      <c r="G6" s="2"/>
    </row>
    <row r="7" spans="1:13" ht="12.75">
      <c r="A7" s="18"/>
      <c r="B7" s="18"/>
      <c r="C7" s="18"/>
      <c r="D7" s="18"/>
      <c r="E7" s="18"/>
      <c r="F7" s="18"/>
      <c r="H7" s="37"/>
      <c r="I7" s="37"/>
      <c r="J7" s="37"/>
      <c r="K7" s="37"/>
      <c r="L7" s="37"/>
      <c r="M7" s="19" t="s">
        <v>30</v>
      </c>
    </row>
    <row r="8" spans="1:13" s="20" customFormat="1" ht="12.75">
      <c r="A8" s="482" t="s">
        <v>2</v>
      </c>
      <c r="B8" s="482" t="s">
        <v>23</v>
      </c>
      <c r="C8" s="482" t="s">
        <v>56</v>
      </c>
      <c r="D8" s="482" t="s">
        <v>14</v>
      </c>
      <c r="E8" s="482" t="s">
        <v>354</v>
      </c>
      <c r="F8" s="474" t="s">
        <v>40</v>
      </c>
      <c r="G8" s="475"/>
      <c r="H8" s="475"/>
      <c r="I8" s="475"/>
      <c r="J8" s="475"/>
      <c r="K8" s="475"/>
      <c r="L8" s="475"/>
      <c r="M8" s="476"/>
    </row>
    <row r="9" spans="1:13" s="20" customFormat="1" ht="15" customHeight="1">
      <c r="A9" s="485"/>
      <c r="B9" s="485"/>
      <c r="C9" s="485"/>
      <c r="D9" s="485"/>
      <c r="E9" s="485"/>
      <c r="F9" s="482" t="s">
        <v>19</v>
      </c>
      <c r="G9" s="474" t="s">
        <v>5</v>
      </c>
      <c r="H9" s="471"/>
      <c r="I9" s="471"/>
      <c r="J9" s="471"/>
      <c r="K9" s="477"/>
      <c r="L9" s="129"/>
      <c r="M9" s="482" t="s">
        <v>22</v>
      </c>
    </row>
    <row r="10" spans="1:13" s="20" customFormat="1" ht="64.5" customHeight="1">
      <c r="A10" s="483"/>
      <c r="B10" s="483"/>
      <c r="C10" s="483"/>
      <c r="D10" s="483"/>
      <c r="E10" s="483"/>
      <c r="F10" s="483"/>
      <c r="G10" s="24" t="s">
        <v>237</v>
      </c>
      <c r="H10" s="24" t="s">
        <v>67</v>
      </c>
      <c r="I10" s="24" t="s">
        <v>45</v>
      </c>
      <c r="J10" s="24" t="s">
        <v>57</v>
      </c>
      <c r="K10" s="24" t="s">
        <v>46</v>
      </c>
      <c r="L10" s="24" t="s">
        <v>127</v>
      </c>
      <c r="M10" s="483"/>
    </row>
    <row r="11" spans="1:13" s="20" customFormat="1" ht="9.75" customHeight="1">
      <c r="A11" s="21">
        <v>1</v>
      </c>
      <c r="B11" s="21">
        <v>2</v>
      </c>
      <c r="C11" s="21">
        <v>3</v>
      </c>
      <c r="D11" s="21">
        <v>3</v>
      </c>
      <c r="E11" s="21">
        <v>4</v>
      </c>
      <c r="F11" s="21">
        <v>5</v>
      </c>
      <c r="G11" s="21">
        <v>6</v>
      </c>
      <c r="H11" s="21">
        <v>7</v>
      </c>
      <c r="I11" s="21">
        <v>8</v>
      </c>
      <c r="J11" s="21">
        <v>9</v>
      </c>
      <c r="K11" s="21">
        <v>10</v>
      </c>
      <c r="L11" s="21">
        <v>11</v>
      </c>
      <c r="M11" s="21">
        <v>12</v>
      </c>
    </row>
    <row r="12" spans="1:13" s="20" customFormat="1" ht="18" customHeight="1">
      <c r="A12" s="48" t="s">
        <v>110</v>
      </c>
      <c r="B12" s="49"/>
      <c r="C12" s="50"/>
      <c r="D12" s="51" t="s">
        <v>71</v>
      </c>
      <c r="E12" s="103">
        <f>E13+E15+E17+E19</f>
        <v>333300</v>
      </c>
      <c r="F12" s="103">
        <f aca="true" t="shared" si="0" ref="F12:M12">F13+F15+F17+F19</f>
        <v>22300</v>
      </c>
      <c r="G12" s="103">
        <f t="shared" si="0"/>
        <v>0</v>
      </c>
      <c r="H12" s="103">
        <f t="shared" si="0"/>
        <v>0</v>
      </c>
      <c r="I12" s="103">
        <f t="shared" si="0"/>
        <v>0</v>
      </c>
      <c r="J12" s="103">
        <f t="shared" si="0"/>
        <v>0</v>
      </c>
      <c r="K12" s="103">
        <f t="shared" si="0"/>
        <v>0</v>
      </c>
      <c r="L12" s="103">
        <f t="shared" si="0"/>
        <v>22300</v>
      </c>
      <c r="M12" s="103">
        <f t="shared" si="0"/>
        <v>311000</v>
      </c>
    </row>
    <row r="13" spans="1:13" s="20" customFormat="1" ht="25.5" customHeight="1">
      <c r="A13" s="52"/>
      <c r="B13" s="52" t="s">
        <v>126</v>
      </c>
      <c r="C13" s="46"/>
      <c r="D13" s="40" t="s">
        <v>256</v>
      </c>
      <c r="E13" s="98">
        <v>220500</v>
      </c>
      <c r="F13" s="98">
        <v>500</v>
      </c>
      <c r="G13" s="98"/>
      <c r="H13" s="98"/>
      <c r="I13" s="98"/>
      <c r="J13" s="98"/>
      <c r="K13" s="98"/>
      <c r="L13" s="98">
        <v>500</v>
      </c>
      <c r="M13" s="98">
        <v>220000</v>
      </c>
    </row>
    <row r="14" spans="1:13" s="20" customFormat="1" ht="21.75" customHeight="1" hidden="1">
      <c r="A14" s="49"/>
      <c r="B14" s="52"/>
      <c r="C14" s="40"/>
      <c r="D14" s="40" t="s">
        <v>127</v>
      </c>
      <c r="E14" s="98"/>
      <c r="F14" s="98"/>
      <c r="G14" s="98"/>
      <c r="H14" s="98"/>
      <c r="I14" s="98"/>
      <c r="J14" s="98"/>
      <c r="K14" s="98"/>
      <c r="L14" s="98"/>
      <c r="M14" s="98"/>
    </row>
    <row r="15" spans="1:31" s="20" customFormat="1" ht="79.5" customHeight="1">
      <c r="A15" s="56"/>
      <c r="B15" s="44" t="s">
        <v>128</v>
      </c>
      <c r="C15" s="38"/>
      <c r="D15" s="38" t="s">
        <v>129</v>
      </c>
      <c r="E15" s="99">
        <v>4000</v>
      </c>
      <c r="F15" s="99">
        <v>4000</v>
      </c>
      <c r="G15" s="99"/>
      <c r="H15" s="99"/>
      <c r="I15" s="99"/>
      <c r="J15" s="99"/>
      <c r="K15" s="99"/>
      <c r="L15" s="99">
        <v>4000</v>
      </c>
      <c r="M15" s="99"/>
      <c r="AE15" s="54"/>
    </row>
    <row r="16" spans="1:31" s="20" customFormat="1" ht="24.75" customHeight="1" hidden="1">
      <c r="A16" s="49"/>
      <c r="B16" s="49"/>
      <c r="C16" s="50"/>
      <c r="D16" s="50" t="s">
        <v>127</v>
      </c>
      <c r="E16" s="97"/>
      <c r="F16" s="97"/>
      <c r="G16" s="97"/>
      <c r="H16" s="97"/>
      <c r="I16" s="97"/>
      <c r="J16" s="97"/>
      <c r="K16" s="97"/>
      <c r="L16" s="97"/>
      <c r="M16" s="97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</row>
    <row r="17" spans="1:31" s="20" customFormat="1" ht="14.25" customHeight="1">
      <c r="A17" s="56"/>
      <c r="B17" s="52" t="s">
        <v>130</v>
      </c>
      <c r="C17" s="40"/>
      <c r="D17" s="40" t="s">
        <v>131</v>
      </c>
      <c r="E17" s="98">
        <v>17800</v>
      </c>
      <c r="F17" s="98">
        <v>17800</v>
      </c>
      <c r="G17" s="98"/>
      <c r="H17" s="98"/>
      <c r="I17" s="98"/>
      <c r="J17" s="98"/>
      <c r="K17" s="98"/>
      <c r="L17" s="98">
        <v>17800</v>
      </c>
      <c r="M17" s="98"/>
      <c r="N17" s="55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</row>
    <row r="18" spans="1:31" s="20" customFormat="1" ht="24.75" customHeight="1" hidden="1">
      <c r="A18" s="49"/>
      <c r="B18" s="52"/>
      <c r="C18" s="40"/>
      <c r="D18" s="40" t="s">
        <v>127</v>
      </c>
      <c r="E18" s="98"/>
      <c r="F18" s="98"/>
      <c r="G18" s="98"/>
      <c r="H18" s="98"/>
      <c r="I18" s="98"/>
      <c r="J18" s="98"/>
      <c r="K18" s="98"/>
      <c r="L18" s="98"/>
      <c r="M18" s="98"/>
      <c r="N18" s="55"/>
      <c r="AE18" s="54"/>
    </row>
    <row r="19" spans="1:31" s="20" customFormat="1" ht="14.25" customHeight="1">
      <c r="A19" s="56"/>
      <c r="B19" s="56" t="s">
        <v>132</v>
      </c>
      <c r="C19" s="47"/>
      <c r="D19" s="42" t="s">
        <v>133</v>
      </c>
      <c r="E19" s="100">
        <v>91000</v>
      </c>
      <c r="F19" s="100"/>
      <c r="G19" s="100"/>
      <c r="H19" s="100"/>
      <c r="I19" s="100"/>
      <c r="J19" s="100"/>
      <c r="K19" s="100"/>
      <c r="L19" s="100"/>
      <c r="M19" s="100">
        <v>91000</v>
      </c>
      <c r="AE19" s="54"/>
    </row>
    <row r="20" spans="1:31" s="20" customFormat="1" ht="24.75" customHeight="1" hidden="1">
      <c r="A20" s="52"/>
      <c r="B20" s="52"/>
      <c r="C20" s="40"/>
      <c r="D20" s="40" t="s">
        <v>127</v>
      </c>
      <c r="E20" s="98"/>
      <c r="F20" s="98"/>
      <c r="G20" s="98"/>
      <c r="H20" s="98"/>
      <c r="I20" s="98"/>
      <c r="J20" s="98"/>
      <c r="K20" s="98"/>
      <c r="L20" s="98"/>
      <c r="M20" s="98"/>
      <c r="AE20" s="54"/>
    </row>
    <row r="21" spans="1:31" s="28" customFormat="1" ht="38.25" customHeight="1">
      <c r="A21" s="39" t="s">
        <v>371</v>
      </c>
      <c r="B21" s="39"/>
      <c r="C21" s="46"/>
      <c r="D21" s="46" t="s">
        <v>372</v>
      </c>
      <c r="E21" s="108">
        <f>E22</f>
        <v>139500</v>
      </c>
      <c r="F21" s="108">
        <f aca="true" t="shared" si="1" ref="F21:M21">F22</f>
        <v>139500</v>
      </c>
      <c r="G21" s="108">
        <f t="shared" si="1"/>
        <v>55920</v>
      </c>
      <c r="H21" s="108">
        <f t="shared" si="1"/>
        <v>10940</v>
      </c>
      <c r="I21" s="108">
        <f t="shared" si="1"/>
        <v>0</v>
      </c>
      <c r="J21" s="108">
        <f t="shared" si="1"/>
        <v>0</v>
      </c>
      <c r="K21" s="108">
        <f t="shared" si="1"/>
        <v>0</v>
      </c>
      <c r="L21" s="108">
        <f t="shared" si="1"/>
        <v>72640</v>
      </c>
      <c r="M21" s="108">
        <f t="shared" si="1"/>
        <v>0</v>
      </c>
      <c r="AE21" s="276"/>
    </row>
    <row r="22" spans="1:31" s="20" customFormat="1" ht="24.75" customHeight="1">
      <c r="A22" s="52"/>
      <c r="B22" s="52" t="s">
        <v>373</v>
      </c>
      <c r="C22" s="40"/>
      <c r="D22" s="40" t="s">
        <v>184</v>
      </c>
      <c r="E22" s="98">
        <v>139500</v>
      </c>
      <c r="F22" s="98">
        <v>139500</v>
      </c>
      <c r="G22" s="98">
        <v>55920</v>
      </c>
      <c r="H22" s="98">
        <v>10940</v>
      </c>
      <c r="I22" s="98"/>
      <c r="J22" s="98"/>
      <c r="K22" s="98"/>
      <c r="L22" s="98">
        <v>72640</v>
      </c>
      <c r="M22" s="98"/>
      <c r="AE22" s="54"/>
    </row>
    <row r="23" spans="1:31" s="20" customFormat="1" ht="24.75" customHeight="1">
      <c r="A23" s="41" t="s">
        <v>134</v>
      </c>
      <c r="B23" s="41"/>
      <c r="C23" s="53"/>
      <c r="D23" s="53" t="s">
        <v>135</v>
      </c>
      <c r="E23" s="104">
        <f>E24+E27</f>
        <v>1457300</v>
      </c>
      <c r="F23" s="104">
        <f aca="true" t="shared" si="2" ref="F23:M23">F24+F27</f>
        <v>134000</v>
      </c>
      <c r="G23" s="104">
        <f t="shared" si="2"/>
        <v>0</v>
      </c>
      <c r="H23" s="104">
        <f t="shared" si="2"/>
        <v>0</v>
      </c>
      <c r="I23" s="104">
        <f t="shared" si="2"/>
        <v>0</v>
      </c>
      <c r="J23" s="104">
        <f t="shared" si="2"/>
        <v>0</v>
      </c>
      <c r="K23" s="104">
        <f t="shared" si="2"/>
        <v>0</v>
      </c>
      <c r="L23" s="104">
        <f t="shared" si="2"/>
        <v>134000</v>
      </c>
      <c r="M23" s="104">
        <f t="shared" si="2"/>
        <v>1323300</v>
      </c>
      <c r="AE23" s="54"/>
    </row>
    <row r="24" spans="1:13" s="20" customFormat="1" ht="24.75" customHeight="1">
      <c r="A24" s="52"/>
      <c r="B24" s="52" t="s">
        <v>136</v>
      </c>
      <c r="C24" s="40"/>
      <c r="D24" s="40" t="s">
        <v>137</v>
      </c>
      <c r="E24" s="98">
        <v>1456300</v>
      </c>
      <c r="F24" s="98">
        <v>133000</v>
      </c>
      <c r="G24" s="98"/>
      <c r="H24" s="98"/>
      <c r="I24" s="98"/>
      <c r="J24" s="98"/>
      <c r="K24" s="98"/>
      <c r="L24" s="98">
        <v>133000</v>
      </c>
      <c r="M24" s="98">
        <v>1323300</v>
      </c>
    </row>
    <row r="25" spans="1:13" s="20" customFormat="1" ht="24.75" customHeight="1" hidden="1">
      <c r="A25" s="52"/>
      <c r="B25" s="52"/>
      <c r="C25" s="40"/>
      <c r="D25" s="40" t="s">
        <v>127</v>
      </c>
      <c r="E25" s="98"/>
      <c r="F25" s="98"/>
      <c r="G25" s="98"/>
      <c r="H25" s="98"/>
      <c r="I25" s="98"/>
      <c r="J25" s="98"/>
      <c r="K25" s="98"/>
      <c r="L25" s="98"/>
      <c r="M25" s="98"/>
    </row>
    <row r="26" spans="1:13" s="20" customFormat="1" ht="24.75" customHeight="1" hidden="1">
      <c r="A26" s="44"/>
      <c r="B26" s="56"/>
      <c r="C26" s="42"/>
      <c r="D26" s="42" t="s">
        <v>138</v>
      </c>
      <c r="E26" s="100"/>
      <c r="F26" s="100"/>
      <c r="G26" s="100"/>
      <c r="H26" s="100"/>
      <c r="I26" s="100"/>
      <c r="J26" s="100"/>
      <c r="K26" s="99"/>
      <c r="L26" s="99"/>
      <c r="M26" s="99"/>
    </row>
    <row r="27" spans="1:13" s="20" customFormat="1" ht="24.75" customHeight="1">
      <c r="A27" s="56"/>
      <c r="B27" s="52" t="s">
        <v>139</v>
      </c>
      <c r="C27" s="40"/>
      <c r="D27" s="40" t="s">
        <v>133</v>
      </c>
      <c r="E27" s="98">
        <v>1000</v>
      </c>
      <c r="F27" s="98">
        <v>1000</v>
      </c>
      <c r="G27" s="98"/>
      <c r="H27" s="98"/>
      <c r="I27" s="98"/>
      <c r="J27" s="98"/>
      <c r="K27" s="98"/>
      <c r="L27" s="98">
        <v>1000</v>
      </c>
      <c r="M27" s="98"/>
    </row>
    <row r="28" spans="1:13" s="20" customFormat="1" ht="24.75" customHeight="1" hidden="1">
      <c r="A28" s="52"/>
      <c r="B28" s="52"/>
      <c r="C28" s="40"/>
      <c r="D28" s="40" t="s">
        <v>127</v>
      </c>
      <c r="E28" s="98"/>
      <c r="F28" s="98"/>
      <c r="G28" s="98"/>
      <c r="H28" s="98"/>
      <c r="I28" s="98"/>
      <c r="J28" s="98"/>
      <c r="K28" s="98"/>
      <c r="L28" s="98"/>
      <c r="M28" s="98"/>
    </row>
    <row r="29" spans="1:13" s="20" customFormat="1" ht="24.75" customHeight="1">
      <c r="A29" s="39" t="s">
        <v>140</v>
      </c>
      <c r="B29" s="39"/>
      <c r="C29" s="46"/>
      <c r="D29" s="46" t="s">
        <v>74</v>
      </c>
      <c r="E29" s="108">
        <f>E35</f>
        <v>76300</v>
      </c>
      <c r="F29" s="108">
        <f aca="true" t="shared" si="3" ref="F29:M29">F35</f>
        <v>51300</v>
      </c>
      <c r="G29" s="108">
        <f t="shared" si="3"/>
        <v>10350</v>
      </c>
      <c r="H29" s="108">
        <f t="shared" si="3"/>
        <v>1650</v>
      </c>
      <c r="I29" s="108">
        <f t="shared" si="3"/>
        <v>0</v>
      </c>
      <c r="J29" s="108">
        <f t="shared" si="3"/>
        <v>0</v>
      </c>
      <c r="K29" s="108">
        <f t="shared" si="3"/>
        <v>0</v>
      </c>
      <c r="L29" s="108">
        <f t="shared" si="3"/>
        <v>39300</v>
      </c>
      <c r="M29" s="108">
        <f t="shared" si="3"/>
        <v>25000</v>
      </c>
    </row>
    <row r="30" spans="1:13" s="20" customFormat="1" ht="15" customHeight="1">
      <c r="A30" s="482" t="s">
        <v>2</v>
      </c>
      <c r="B30" s="482" t="s">
        <v>23</v>
      </c>
      <c r="C30" s="482" t="s">
        <v>56</v>
      </c>
      <c r="D30" s="482" t="s">
        <v>14</v>
      </c>
      <c r="E30" s="482" t="s">
        <v>354</v>
      </c>
      <c r="F30" s="474" t="s">
        <v>40</v>
      </c>
      <c r="G30" s="475"/>
      <c r="H30" s="475"/>
      <c r="I30" s="475"/>
      <c r="J30" s="475"/>
      <c r="K30" s="475"/>
      <c r="L30" s="475"/>
      <c r="M30" s="476"/>
    </row>
    <row r="31" spans="1:13" s="20" customFormat="1" ht="12" customHeight="1">
      <c r="A31" s="485"/>
      <c r="B31" s="485"/>
      <c r="C31" s="485"/>
      <c r="D31" s="485"/>
      <c r="E31" s="485"/>
      <c r="F31" s="482" t="s">
        <v>19</v>
      </c>
      <c r="G31" s="474" t="s">
        <v>5</v>
      </c>
      <c r="H31" s="475"/>
      <c r="I31" s="475"/>
      <c r="J31" s="475"/>
      <c r="K31" s="469"/>
      <c r="L31" s="129"/>
      <c r="M31" s="482" t="s">
        <v>22</v>
      </c>
    </row>
    <row r="32" spans="1:13" s="20" customFormat="1" ht="64.5" customHeight="1">
      <c r="A32" s="483"/>
      <c r="B32" s="483"/>
      <c r="C32" s="483"/>
      <c r="D32" s="483"/>
      <c r="E32" s="483"/>
      <c r="F32" s="483"/>
      <c r="G32" s="24" t="s">
        <v>237</v>
      </c>
      <c r="H32" s="24" t="s">
        <v>67</v>
      </c>
      <c r="I32" s="24" t="s">
        <v>45</v>
      </c>
      <c r="J32" s="24" t="s">
        <v>57</v>
      </c>
      <c r="K32" s="24" t="s">
        <v>46</v>
      </c>
      <c r="L32" s="24" t="s">
        <v>127</v>
      </c>
      <c r="M32" s="483"/>
    </row>
    <row r="33" spans="1:13" s="20" customFormat="1" ht="24.75" customHeight="1" hidden="1">
      <c r="A33" s="44"/>
      <c r="B33" s="44"/>
      <c r="C33" s="38"/>
      <c r="D33" s="38" t="s">
        <v>127</v>
      </c>
      <c r="E33" s="99"/>
      <c r="F33" s="99"/>
      <c r="G33" s="99"/>
      <c r="H33" s="99"/>
      <c r="I33" s="99"/>
      <c r="J33" s="99"/>
      <c r="K33" s="99"/>
      <c r="L33" s="99"/>
      <c r="M33" s="99"/>
    </row>
    <row r="34" spans="1:13" s="20" customFormat="1" ht="9.75" customHeight="1">
      <c r="A34" s="106" t="s">
        <v>234</v>
      </c>
      <c r="B34" s="56" t="s">
        <v>189</v>
      </c>
      <c r="C34" s="42"/>
      <c r="D34" s="81">
        <v>3</v>
      </c>
      <c r="E34" s="95">
        <v>4</v>
      </c>
      <c r="F34" s="95">
        <v>5</v>
      </c>
      <c r="G34" s="95">
        <v>6</v>
      </c>
      <c r="H34" s="95">
        <v>7</v>
      </c>
      <c r="I34" s="95">
        <v>8</v>
      </c>
      <c r="J34" s="95">
        <v>9</v>
      </c>
      <c r="K34" s="95">
        <v>10</v>
      </c>
      <c r="L34" s="95">
        <v>11</v>
      </c>
      <c r="M34" s="95">
        <v>12</v>
      </c>
    </row>
    <row r="35" spans="1:13" s="20" customFormat="1" ht="30" customHeight="1">
      <c r="A35" s="105"/>
      <c r="B35" s="44" t="s">
        <v>141</v>
      </c>
      <c r="C35" s="38"/>
      <c r="D35" s="107" t="s">
        <v>247</v>
      </c>
      <c r="E35" s="99">
        <v>76300</v>
      </c>
      <c r="F35" s="99">
        <v>51300</v>
      </c>
      <c r="G35" s="99">
        <v>10350</v>
      </c>
      <c r="H35" s="99">
        <v>1650</v>
      </c>
      <c r="I35" s="94"/>
      <c r="J35" s="94"/>
      <c r="K35" s="94"/>
      <c r="L35" s="99">
        <v>39300</v>
      </c>
      <c r="M35" s="99">
        <v>25000</v>
      </c>
    </row>
    <row r="36" spans="1:13" s="20" customFormat="1" ht="24.75" customHeight="1">
      <c r="A36" s="39" t="s">
        <v>142</v>
      </c>
      <c r="B36" s="39"/>
      <c r="C36" s="46"/>
      <c r="D36" s="46" t="s">
        <v>143</v>
      </c>
      <c r="E36" s="108">
        <f>E37</f>
        <v>25000</v>
      </c>
      <c r="F36" s="108">
        <f aca="true" t="shared" si="4" ref="F36:M36">F37</f>
        <v>25000</v>
      </c>
      <c r="G36" s="108">
        <f t="shared" si="4"/>
        <v>25000</v>
      </c>
      <c r="H36" s="108">
        <f t="shared" si="4"/>
        <v>0</v>
      </c>
      <c r="I36" s="108">
        <f t="shared" si="4"/>
        <v>0</v>
      </c>
      <c r="J36" s="108">
        <f t="shared" si="4"/>
        <v>0</v>
      </c>
      <c r="K36" s="108">
        <f t="shared" si="4"/>
        <v>0</v>
      </c>
      <c r="L36" s="108">
        <f t="shared" si="4"/>
        <v>0</v>
      </c>
      <c r="M36" s="108">
        <f t="shared" si="4"/>
        <v>0</v>
      </c>
    </row>
    <row r="37" spans="1:13" s="20" customFormat="1" ht="30" customHeight="1">
      <c r="A37" s="52"/>
      <c r="B37" s="52" t="s">
        <v>144</v>
      </c>
      <c r="C37" s="40"/>
      <c r="D37" s="40" t="s">
        <v>145</v>
      </c>
      <c r="E37" s="98">
        <v>25000</v>
      </c>
      <c r="F37" s="98">
        <v>25000</v>
      </c>
      <c r="G37" s="98">
        <v>25000</v>
      </c>
      <c r="H37" s="98"/>
      <c r="I37" s="98"/>
      <c r="J37" s="98"/>
      <c r="K37" s="98"/>
      <c r="L37" s="98"/>
      <c r="M37" s="98"/>
    </row>
    <row r="38" spans="1:13" s="20" customFormat="1" ht="24.75" customHeight="1" hidden="1">
      <c r="A38" s="52"/>
      <c r="B38" s="52"/>
      <c r="C38" s="40"/>
      <c r="D38" s="40" t="s">
        <v>127</v>
      </c>
      <c r="E38" s="98"/>
      <c r="F38" s="98"/>
      <c r="G38" s="98"/>
      <c r="H38" s="98"/>
      <c r="I38" s="98"/>
      <c r="J38" s="98"/>
      <c r="K38" s="98"/>
      <c r="L38" s="98"/>
      <c r="M38" s="98"/>
    </row>
    <row r="39" spans="1:13" s="20" customFormat="1" ht="24.75" customHeight="1">
      <c r="A39" s="41" t="s">
        <v>146</v>
      </c>
      <c r="B39" s="44"/>
      <c r="C39" s="38"/>
      <c r="D39" s="53" t="s">
        <v>75</v>
      </c>
      <c r="E39" s="104">
        <f>E40+E45+E47+E52</f>
        <v>1659505</v>
      </c>
      <c r="F39" s="104">
        <f aca="true" t="shared" si="5" ref="F39:M39">F40+F45+F47+F52</f>
        <v>1599505</v>
      </c>
      <c r="G39" s="104">
        <f t="shared" si="5"/>
        <v>1056391</v>
      </c>
      <c r="H39" s="104">
        <f t="shared" si="5"/>
        <v>206526</v>
      </c>
      <c r="I39" s="104">
        <f t="shared" si="5"/>
        <v>0</v>
      </c>
      <c r="J39" s="104">
        <f t="shared" si="5"/>
        <v>0</v>
      </c>
      <c r="K39" s="104">
        <f t="shared" si="5"/>
        <v>0</v>
      </c>
      <c r="L39" s="104">
        <f t="shared" si="5"/>
        <v>336588</v>
      </c>
      <c r="M39" s="104">
        <f t="shared" si="5"/>
        <v>60000</v>
      </c>
    </row>
    <row r="40" spans="1:13" s="20" customFormat="1" ht="24.75" customHeight="1">
      <c r="A40" s="52"/>
      <c r="B40" s="52" t="s">
        <v>147</v>
      </c>
      <c r="C40" s="40"/>
      <c r="D40" s="40" t="s">
        <v>151</v>
      </c>
      <c r="E40" s="98">
        <v>74665</v>
      </c>
      <c r="F40" s="98">
        <v>74665</v>
      </c>
      <c r="G40" s="98">
        <v>61545</v>
      </c>
      <c r="H40" s="98">
        <v>12032</v>
      </c>
      <c r="I40" s="98"/>
      <c r="J40" s="98"/>
      <c r="K40" s="98"/>
      <c r="L40" s="98">
        <v>1088</v>
      </c>
      <c r="M40" s="98"/>
    </row>
    <row r="41" spans="1:13" s="20" customFormat="1" ht="25.5" hidden="1">
      <c r="A41" s="44"/>
      <c r="B41" s="44"/>
      <c r="C41" s="38"/>
      <c r="D41" s="38" t="s">
        <v>148</v>
      </c>
      <c r="E41" s="99"/>
      <c r="F41" s="99"/>
      <c r="G41" s="99"/>
      <c r="H41" s="99"/>
      <c r="I41" s="99"/>
      <c r="J41" s="99"/>
      <c r="K41" s="99"/>
      <c r="L41" s="99"/>
      <c r="M41" s="99"/>
    </row>
    <row r="42" spans="1:13" s="20" customFormat="1" ht="24.75" customHeight="1" hidden="1">
      <c r="A42" s="52"/>
      <c r="B42" s="52"/>
      <c r="C42" s="40"/>
      <c r="D42" s="40" t="s">
        <v>149</v>
      </c>
      <c r="E42" s="98"/>
      <c r="F42" s="98"/>
      <c r="G42" s="98"/>
      <c r="H42" s="98"/>
      <c r="I42" s="98"/>
      <c r="J42" s="98"/>
      <c r="K42" s="98"/>
      <c r="L42" s="98"/>
      <c r="M42" s="98"/>
    </row>
    <row r="43" spans="1:13" s="20" customFormat="1" ht="24.75" customHeight="1" hidden="1">
      <c r="A43" s="44"/>
      <c r="B43" s="44"/>
      <c r="C43" s="38"/>
      <c r="D43" s="38" t="s">
        <v>127</v>
      </c>
      <c r="E43" s="99"/>
      <c r="F43" s="99"/>
      <c r="G43" s="99"/>
      <c r="H43" s="99"/>
      <c r="I43" s="99"/>
      <c r="J43" s="99"/>
      <c r="K43" s="99"/>
      <c r="L43" s="99"/>
      <c r="M43" s="99"/>
    </row>
    <row r="44" spans="1:14" s="20" customFormat="1" ht="15" customHeight="1" hidden="1">
      <c r="A44" s="49" t="s">
        <v>234</v>
      </c>
      <c r="B44" s="49" t="s">
        <v>189</v>
      </c>
      <c r="C44" s="80"/>
      <c r="D44" s="80">
        <v>3</v>
      </c>
      <c r="E44" s="97"/>
      <c r="F44" s="97"/>
      <c r="G44" s="97"/>
      <c r="H44" s="97"/>
      <c r="I44" s="97"/>
      <c r="J44" s="97"/>
      <c r="K44" s="98"/>
      <c r="L44" s="98"/>
      <c r="M44" s="98"/>
      <c r="N44" s="55"/>
    </row>
    <row r="45" spans="1:13" s="20" customFormat="1" ht="24.75" customHeight="1">
      <c r="A45" s="52"/>
      <c r="B45" s="52" t="s">
        <v>150</v>
      </c>
      <c r="C45" s="40"/>
      <c r="D45" s="40" t="s">
        <v>152</v>
      </c>
      <c r="E45" s="98">
        <v>48500</v>
      </c>
      <c r="F45" s="98">
        <v>48500</v>
      </c>
      <c r="G45" s="98"/>
      <c r="H45" s="98"/>
      <c r="I45" s="98"/>
      <c r="J45" s="98"/>
      <c r="K45" s="100"/>
      <c r="L45" s="100">
        <v>48500</v>
      </c>
      <c r="M45" s="100"/>
    </row>
    <row r="46" spans="1:13" s="20" customFormat="1" ht="24.75" customHeight="1" hidden="1">
      <c r="A46" s="49"/>
      <c r="B46" s="52"/>
      <c r="C46" s="40"/>
      <c r="D46" s="40" t="s">
        <v>127</v>
      </c>
      <c r="E46" s="98"/>
      <c r="F46" s="98"/>
      <c r="G46" s="98"/>
      <c r="H46" s="98"/>
      <c r="I46" s="98"/>
      <c r="J46" s="98"/>
      <c r="K46" s="98"/>
      <c r="L46" s="98"/>
      <c r="M46" s="98"/>
    </row>
    <row r="47" spans="1:13" s="20" customFormat="1" ht="24.75" customHeight="1">
      <c r="A47" s="56"/>
      <c r="B47" s="44" t="s">
        <v>153</v>
      </c>
      <c r="C47" s="38"/>
      <c r="D47" s="38" t="s">
        <v>185</v>
      </c>
      <c r="E47" s="99">
        <v>1493340</v>
      </c>
      <c r="F47" s="99">
        <v>1433340</v>
      </c>
      <c r="G47" s="99">
        <v>994846</v>
      </c>
      <c r="H47" s="99">
        <v>194494</v>
      </c>
      <c r="I47" s="99"/>
      <c r="J47" s="99"/>
      <c r="K47" s="99"/>
      <c r="L47" s="99">
        <v>244000</v>
      </c>
      <c r="M47" s="99">
        <v>60000</v>
      </c>
    </row>
    <row r="48" spans="1:13" s="20" customFormat="1" ht="24.75" customHeight="1" hidden="1">
      <c r="A48" s="52"/>
      <c r="B48" s="52"/>
      <c r="C48" s="40"/>
      <c r="D48" s="40" t="s">
        <v>148</v>
      </c>
      <c r="E48" s="98"/>
      <c r="F48" s="98"/>
      <c r="G48" s="98"/>
      <c r="H48" s="98"/>
      <c r="I48" s="98"/>
      <c r="J48" s="98"/>
      <c r="K48" s="98"/>
      <c r="L48" s="98"/>
      <c r="M48" s="98"/>
    </row>
    <row r="49" spans="1:13" s="20" customFormat="1" ht="24.75" customHeight="1" hidden="1">
      <c r="A49" s="44"/>
      <c r="B49" s="44"/>
      <c r="C49" s="38"/>
      <c r="D49" s="38" t="s">
        <v>154</v>
      </c>
      <c r="E49" s="99"/>
      <c r="F49" s="99"/>
      <c r="G49" s="99"/>
      <c r="H49" s="99"/>
      <c r="I49" s="99"/>
      <c r="J49" s="99"/>
      <c r="K49" s="99"/>
      <c r="L49" s="99"/>
      <c r="M49" s="99"/>
    </row>
    <row r="50" spans="1:13" s="20" customFormat="1" ht="24.75" customHeight="1" hidden="1">
      <c r="A50" s="52"/>
      <c r="B50" s="52"/>
      <c r="C50" s="40"/>
      <c r="D50" s="40" t="s">
        <v>149</v>
      </c>
      <c r="E50" s="98"/>
      <c r="F50" s="98"/>
      <c r="G50" s="98"/>
      <c r="H50" s="98"/>
      <c r="I50" s="98"/>
      <c r="J50" s="98"/>
      <c r="K50" s="98"/>
      <c r="L50" s="98"/>
      <c r="M50" s="98"/>
    </row>
    <row r="51" spans="1:13" s="20" customFormat="1" ht="24.75" customHeight="1" hidden="1">
      <c r="A51" s="44"/>
      <c r="B51" s="44"/>
      <c r="C51" s="38"/>
      <c r="D51" s="38" t="s">
        <v>127</v>
      </c>
      <c r="E51" s="99"/>
      <c r="F51" s="99"/>
      <c r="G51" s="99"/>
      <c r="H51" s="99"/>
      <c r="I51" s="99"/>
      <c r="J51" s="99"/>
      <c r="K51" s="99"/>
      <c r="L51" s="99"/>
      <c r="M51" s="99"/>
    </row>
    <row r="52" spans="1:13" s="20" customFormat="1" ht="34.5" customHeight="1">
      <c r="A52" s="52"/>
      <c r="B52" s="52" t="s">
        <v>155</v>
      </c>
      <c r="C52" s="40"/>
      <c r="D52" s="40" t="s">
        <v>156</v>
      </c>
      <c r="E52" s="98">
        <v>43000</v>
      </c>
      <c r="F52" s="98">
        <v>43000</v>
      </c>
      <c r="G52" s="98"/>
      <c r="H52" s="98"/>
      <c r="I52" s="98"/>
      <c r="J52" s="98"/>
      <c r="K52" s="98"/>
      <c r="L52" s="98">
        <v>43000</v>
      </c>
      <c r="M52" s="98"/>
    </row>
    <row r="53" spans="1:13" s="20" customFormat="1" ht="27.75" customHeight="1" hidden="1">
      <c r="A53" s="52"/>
      <c r="B53" s="39"/>
      <c r="C53" s="40"/>
      <c r="D53" s="40" t="s">
        <v>127</v>
      </c>
      <c r="E53" s="98"/>
      <c r="F53" s="98"/>
      <c r="G53" s="98"/>
      <c r="H53" s="98"/>
      <c r="I53" s="98"/>
      <c r="J53" s="98"/>
      <c r="K53" s="98"/>
      <c r="L53" s="98"/>
      <c r="M53" s="98"/>
    </row>
    <row r="54" spans="1:13" s="20" customFormat="1" ht="69.75" customHeight="1">
      <c r="A54" s="41" t="s">
        <v>160</v>
      </c>
      <c r="B54" s="41"/>
      <c r="C54" s="38"/>
      <c r="D54" s="53" t="s">
        <v>257</v>
      </c>
      <c r="E54" s="104">
        <f>E55</f>
        <v>1035</v>
      </c>
      <c r="F54" s="104">
        <f aca="true" t="shared" si="6" ref="F54:M54">F55</f>
        <v>1035</v>
      </c>
      <c r="G54" s="104">
        <f t="shared" si="6"/>
        <v>866</v>
      </c>
      <c r="H54" s="104">
        <f t="shared" si="6"/>
        <v>169</v>
      </c>
      <c r="I54" s="104">
        <f t="shared" si="6"/>
        <v>0</v>
      </c>
      <c r="J54" s="104">
        <f t="shared" si="6"/>
        <v>0</v>
      </c>
      <c r="K54" s="104">
        <f t="shared" si="6"/>
        <v>0</v>
      </c>
      <c r="L54" s="104">
        <f t="shared" si="6"/>
        <v>0</v>
      </c>
      <c r="M54" s="104">
        <f t="shared" si="6"/>
        <v>0</v>
      </c>
    </row>
    <row r="55" spans="1:13" s="20" customFormat="1" ht="116.25" customHeight="1">
      <c r="A55" s="52"/>
      <c r="B55" s="52" t="s">
        <v>161</v>
      </c>
      <c r="C55" s="40"/>
      <c r="D55" s="40" t="s">
        <v>162</v>
      </c>
      <c r="E55" s="98">
        <v>1035</v>
      </c>
      <c r="F55" s="98">
        <v>1035</v>
      </c>
      <c r="G55" s="98">
        <v>866</v>
      </c>
      <c r="H55" s="98">
        <v>169</v>
      </c>
      <c r="I55" s="98"/>
      <c r="J55" s="98"/>
      <c r="K55" s="98"/>
      <c r="L55" s="98"/>
      <c r="M55" s="98"/>
    </row>
    <row r="56" spans="1:13" s="20" customFormat="1" ht="27.75" customHeight="1" hidden="1">
      <c r="A56" s="52"/>
      <c r="B56" s="39"/>
      <c r="C56" s="40"/>
      <c r="D56" s="40" t="s">
        <v>127</v>
      </c>
      <c r="E56" s="98"/>
      <c r="F56" s="98"/>
      <c r="G56" s="98"/>
      <c r="H56" s="98"/>
      <c r="I56" s="98"/>
      <c r="J56" s="98"/>
      <c r="K56" s="98"/>
      <c r="L56" s="98"/>
      <c r="M56" s="98"/>
    </row>
    <row r="57" spans="1:13" s="20" customFormat="1" ht="24.75" customHeight="1" hidden="1">
      <c r="A57" s="112"/>
      <c r="B57" s="59"/>
      <c r="D57" s="38" t="s">
        <v>159</v>
      </c>
      <c r="E57" s="99"/>
      <c r="F57" s="99"/>
      <c r="G57" s="120"/>
      <c r="H57" s="99"/>
      <c r="I57" s="97"/>
      <c r="J57" s="97"/>
      <c r="K57" s="97"/>
      <c r="L57" s="97"/>
      <c r="M57" s="97"/>
    </row>
    <row r="58" spans="1:29" s="20" customFormat="1" ht="12" customHeight="1">
      <c r="A58" s="482" t="s">
        <v>2</v>
      </c>
      <c r="B58" s="482" t="s">
        <v>23</v>
      </c>
      <c r="C58" s="482" t="s">
        <v>56</v>
      </c>
      <c r="D58" s="482" t="s">
        <v>14</v>
      </c>
      <c r="E58" s="482" t="s">
        <v>354</v>
      </c>
      <c r="F58" s="474" t="s">
        <v>40</v>
      </c>
      <c r="G58" s="475"/>
      <c r="H58" s="475"/>
      <c r="I58" s="475"/>
      <c r="J58" s="475"/>
      <c r="K58" s="475"/>
      <c r="L58" s="475"/>
      <c r="M58" s="476"/>
      <c r="N58" s="55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111"/>
    </row>
    <row r="59" spans="1:13" s="20" customFormat="1" ht="12" customHeight="1">
      <c r="A59" s="485"/>
      <c r="B59" s="485"/>
      <c r="C59" s="485"/>
      <c r="D59" s="485"/>
      <c r="E59" s="485"/>
      <c r="F59" s="470" t="s">
        <v>19</v>
      </c>
      <c r="G59" s="474" t="s">
        <v>5</v>
      </c>
      <c r="H59" s="475"/>
      <c r="I59" s="475"/>
      <c r="J59" s="475"/>
      <c r="K59" s="475"/>
      <c r="L59" s="135"/>
      <c r="M59" s="482" t="s">
        <v>22</v>
      </c>
    </row>
    <row r="60" spans="1:13" s="20" customFormat="1" ht="64.5" customHeight="1">
      <c r="A60" s="483"/>
      <c r="B60" s="483"/>
      <c r="C60" s="483"/>
      <c r="D60" s="483"/>
      <c r="E60" s="483"/>
      <c r="F60" s="458"/>
      <c r="G60" s="24" t="s">
        <v>237</v>
      </c>
      <c r="H60" s="24" t="s">
        <v>67</v>
      </c>
      <c r="I60" s="24" t="s">
        <v>45</v>
      </c>
      <c r="J60" s="24" t="s">
        <v>57</v>
      </c>
      <c r="K60" s="24" t="s">
        <v>46</v>
      </c>
      <c r="L60" s="130" t="s">
        <v>127</v>
      </c>
      <c r="M60" s="483"/>
    </row>
    <row r="61" spans="1:13" s="20" customFormat="1" ht="24.75" customHeight="1" hidden="1">
      <c r="A61" s="92"/>
      <c r="B61" s="121"/>
      <c r="C61" s="122"/>
      <c r="D61" s="38" t="s">
        <v>127</v>
      </c>
      <c r="E61" s="99"/>
      <c r="F61" s="99"/>
      <c r="G61" s="99"/>
      <c r="H61" s="99"/>
      <c r="I61" s="99"/>
      <c r="J61" s="99"/>
      <c r="K61" s="99"/>
      <c r="L61" s="99"/>
      <c r="M61" s="99"/>
    </row>
    <row r="62" spans="1:13" s="20" customFormat="1" ht="9.75" customHeight="1">
      <c r="A62" s="113">
        <v>1</v>
      </c>
      <c r="B62" s="114">
        <v>2</v>
      </c>
      <c r="C62" s="62"/>
      <c r="D62" s="80">
        <v>3</v>
      </c>
      <c r="E62" s="93">
        <v>4</v>
      </c>
      <c r="F62" s="93">
        <v>5</v>
      </c>
      <c r="G62" s="93">
        <v>6</v>
      </c>
      <c r="H62" s="138">
        <v>7</v>
      </c>
      <c r="I62" s="138">
        <v>8</v>
      </c>
      <c r="J62" s="96">
        <v>9</v>
      </c>
      <c r="K62" s="96">
        <v>10</v>
      </c>
      <c r="L62" s="96">
        <v>11</v>
      </c>
      <c r="M62" s="96">
        <v>12</v>
      </c>
    </row>
    <row r="63" spans="1:13" s="20" customFormat="1" ht="37.5" customHeight="1">
      <c r="A63" s="116">
        <v>754</v>
      </c>
      <c r="B63" s="79"/>
      <c r="C63" s="137"/>
      <c r="D63" s="46" t="s">
        <v>248</v>
      </c>
      <c r="E63" s="108">
        <f>E64+E65+E66</f>
        <v>80008</v>
      </c>
      <c r="F63" s="108">
        <f aca="true" t="shared" si="7" ref="F63:M63">F64+F65+F66</f>
        <v>80008</v>
      </c>
      <c r="G63" s="108">
        <f t="shared" si="7"/>
        <v>7100</v>
      </c>
      <c r="H63" s="108">
        <f t="shared" si="7"/>
        <v>0</v>
      </c>
      <c r="I63" s="108">
        <f t="shared" si="7"/>
        <v>15000</v>
      </c>
      <c r="J63" s="108">
        <f t="shared" si="7"/>
        <v>0</v>
      </c>
      <c r="K63" s="108">
        <f t="shared" si="7"/>
        <v>0</v>
      </c>
      <c r="L63" s="108">
        <f t="shared" si="7"/>
        <v>57908</v>
      </c>
      <c r="M63" s="108">
        <f t="shared" si="7"/>
        <v>0</v>
      </c>
    </row>
    <row r="64" spans="1:13" s="20" customFormat="1" ht="19.5" customHeight="1">
      <c r="A64" s="113"/>
      <c r="B64" s="110" t="s">
        <v>157</v>
      </c>
      <c r="C64" s="40"/>
      <c r="D64" s="40" t="s">
        <v>158</v>
      </c>
      <c r="E64" s="98">
        <v>78508</v>
      </c>
      <c r="F64" s="98">
        <v>78508</v>
      </c>
      <c r="G64" s="98">
        <v>6600</v>
      </c>
      <c r="H64" s="108"/>
      <c r="I64" s="100">
        <v>15000</v>
      </c>
      <c r="J64" s="108"/>
      <c r="K64" s="108"/>
      <c r="L64" s="98">
        <v>56908</v>
      </c>
      <c r="M64" s="98"/>
    </row>
    <row r="65" spans="1:13" s="20" customFormat="1" ht="19.5" customHeight="1">
      <c r="A65" s="113"/>
      <c r="B65" s="79">
        <v>75414</v>
      </c>
      <c r="C65" s="61"/>
      <c r="D65" s="66" t="s">
        <v>163</v>
      </c>
      <c r="E65" s="98">
        <v>500</v>
      </c>
      <c r="F65" s="98">
        <v>500</v>
      </c>
      <c r="G65" s="136">
        <v>500</v>
      </c>
      <c r="H65" s="98"/>
      <c r="I65" s="98"/>
      <c r="J65" s="98"/>
      <c r="K65" s="98"/>
      <c r="L65" s="98"/>
      <c r="M65" s="98"/>
    </row>
    <row r="66" spans="1:13" s="20" customFormat="1" ht="19.5" customHeight="1">
      <c r="A66" s="113"/>
      <c r="B66" s="79">
        <v>75421</v>
      </c>
      <c r="C66" s="137"/>
      <c r="D66" s="137" t="s">
        <v>278</v>
      </c>
      <c r="E66" s="98">
        <v>1000</v>
      </c>
      <c r="F66" s="98">
        <v>1000</v>
      </c>
      <c r="G66" s="136"/>
      <c r="H66" s="98"/>
      <c r="I66" s="98"/>
      <c r="J66" s="98"/>
      <c r="K66" s="98"/>
      <c r="L66" s="98">
        <v>1000</v>
      </c>
      <c r="M66" s="98"/>
    </row>
    <row r="67" spans="1:13" s="20" customFormat="1" ht="90" customHeight="1">
      <c r="A67" s="116">
        <v>756</v>
      </c>
      <c r="B67" s="61"/>
      <c r="C67" s="64"/>
      <c r="D67" s="46" t="s">
        <v>164</v>
      </c>
      <c r="E67" s="108">
        <f>E69</f>
        <v>79800</v>
      </c>
      <c r="F67" s="108">
        <f aca="true" t="shared" si="8" ref="F67:M67">F69</f>
        <v>79800</v>
      </c>
      <c r="G67" s="108">
        <f t="shared" si="8"/>
        <v>50000</v>
      </c>
      <c r="H67" s="108">
        <f t="shared" si="8"/>
        <v>0</v>
      </c>
      <c r="I67" s="108">
        <f t="shared" si="8"/>
        <v>0</v>
      </c>
      <c r="J67" s="108">
        <f t="shared" si="8"/>
        <v>0</v>
      </c>
      <c r="K67" s="108">
        <f t="shared" si="8"/>
        <v>0</v>
      </c>
      <c r="L67" s="108">
        <f t="shared" si="8"/>
        <v>29800</v>
      </c>
      <c r="M67" s="108">
        <f t="shared" si="8"/>
        <v>0</v>
      </c>
    </row>
    <row r="68" spans="1:13" s="20" customFormat="1" ht="11.25" customHeight="1" hidden="1">
      <c r="A68" s="71">
        <v>1</v>
      </c>
      <c r="B68" s="76">
        <v>2</v>
      </c>
      <c r="C68" s="63"/>
      <c r="D68" s="115">
        <v>3</v>
      </c>
      <c r="E68" s="100"/>
      <c r="F68" s="100"/>
      <c r="G68" s="100"/>
      <c r="H68" s="100"/>
      <c r="I68" s="100"/>
      <c r="J68" s="100"/>
      <c r="K68" s="100"/>
      <c r="L68" s="100"/>
      <c r="M68" s="100"/>
    </row>
    <row r="69" spans="1:13" s="20" customFormat="1" ht="37.5" customHeight="1">
      <c r="A69" s="60"/>
      <c r="B69" s="76">
        <v>75647</v>
      </c>
      <c r="C69" s="63"/>
      <c r="D69" s="42" t="s">
        <v>258</v>
      </c>
      <c r="E69" s="100">
        <v>79800</v>
      </c>
      <c r="F69" s="100">
        <v>79800</v>
      </c>
      <c r="G69" s="100">
        <v>50000</v>
      </c>
      <c r="H69" s="100"/>
      <c r="I69" s="100"/>
      <c r="J69" s="100"/>
      <c r="K69" s="100"/>
      <c r="L69" s="100">
        <v>29800</v>
      </c>
      <c r="M69" s="100"/>
    </row>
    <row r="70" spans="1:13" s="20" customFormat="1" ht="24.75" customHeight="1" hidden="1">
      <c r="A70" s="66"/>
      <c r="B70" s="64"/>
      <c r="C70" s="65"/>
      <c r="D70" s="69" t="s">
        <v>127</v>
      </c>
      <c r="E70" s="98"/>
      <c r="F70" s="98"/>
      <c r="G70" s="98"/>
      <c r="H70" s="98"/>
      <c r="I70" s="98"/>
      <c r="J70" s="98"/>
      <c r="K70" s="98"/>
      <c r="L70" s="98"/>
      <c r="M70" s="98"/>
    </row>
    <row r="71" spans="1:13" s="20" customFormat="1" ht="24.75" customHeight="1">
      <c r="A71" s="68">
        <v>757</v>
      </c>
      <c r="B71" s="63"/>
      <c r="C71" s="64"/>
      <c r="D71" s="46" t="s">
        <v>165</v>
      </c>
      <c r="E71" s="108">
        <f>E72</f>
        <v>280000</v>
      </c>
      <c r="F71" s="108">
        <f aca="true" t="shared" si="9" ref="F71:M71">F72</f>
        <v>280000</v>
      </c>
      <c r="G71" s="108">
        <f t="shared" si="9"/>
        <v>0</v>
      </c>
      <c r="H71" s="108">
        <f t="shared" si="9"/>
        <v>0</v>
      </c>
      <c r="I71" s="108">
        <f t="shared" si="9"/>
        <v>0</v>
      </c>
      <c r="J71" s="108">
        <f t="shared" si="9"/>
        <v>280000</v>
      </c>
      <c r="K71" s="108">
        <f t="shared" si="9"/>
        <v>0</v>
      </c>
      <c r="L71" s="108">
        <f t="shared" si="9"/>
        <v>0</v>
      </c>
      <c r="M71" s="108">
        <f t="shared" si="9"/>
        <v>0</v>
      </c>
    </row>
    <row r="72" spans="1:13" s="20" customFormat="1" ht="51" customHeight="1">
      <c r="A72" s="60"/>
      <c r="B72" s="76">
        <v>75702</v>
      </c>
      <c r="C72" s="63"/>
      <c r="D72" s="42" t="s">
        <v>166</v>
      </c>
      <c r="E72" s="100">
        <v>280000</v>
      </c>
      <c r="F72" s="98">
        <v>280000</v>
      </c>
      <c r="G72" s="98"/>
      <c r="H72" s="98"/>
      <c r="I72" s="98"/>
      <c r="J72" s="98">
        <v>280000</v>
      </c>
      <c r="K72" s="98"/>
      <c r="L72" s="98"/>
      <c r="M72" s="98"/>
    </row>
    <row r="73" spans="1:13" s="20" customFormat="1" ht="24.75" customHeight="1" hidden="1">
      <c r="A73" s="71"/>
      <c r="B73" s="72"/>
      <c r="C73" s="65"/>
      <c r="D73" s="40" t="s">
        <v>127</v>
      </c>
      <c r="E73" s="98"/>
      <c r="F73" s="98"/>
      <c r="G73" s="98"/>
      <c r="H73" s="98"/>
      <c r="I73" s="98"/>
      <c r="J73" s="98"/>
      <c r="K73" s="98"/>
      <c r="L73" s="98"/>
      <c r="M73" s="98"/>
    </row>
    <row r="74" spans="1:13" s="20" customFormat="1" ht="19.5" customHeight="1">
      <c r="A74" s="68">
        <v>758</v>
      </c>
      <c r="B74" s="73"/>
      <c r="C74" s="65"/>
      <c r="D74" s="47" t="s">
        <v>99</v>
      </c>
      <c r="E74" s="109">
        <f>E75</f>
        <v>104000</v>
      </c>
      <c r="F74" s="109">
        <f aca="true" t="shared" si="10" ref="F74:M74">F75</f>
        <v>104000</v>
      </c>
      <c r="G74" s="109">
        <f t="shared" si="10"/>
        <v>0</v>
      </c>
      <c r="H74" s="109">
        <f t="shared" si="10"/>
        <v>0</v>
      </c>
      <c r="I74" s="109">
        <f t="shared" si="10"/>
        <v>0</v>
      </c>
      <c r="J74" s="109">
        <f t="shared" si="10"/>
        <v>0</v>
      </c>
      <c r="K74" s="109">
        <f t="shared" si="10"/>
        <v>0</v>
      </c>
      <c r="L74" s="109">
        <f t="shared" si="10"/>
        <v>104000</v>
      </c>
      <c r="M74" s="109">
        <f t="shared" si="10"/>
        <v>0</v>
      </c>
    </row>
    <row r="75" spans="1:13" s="20" customFormat="1" ht="17.25" customHeight="1">
      <c r="A75" s="60"/>
      <c r="B75" s="77">
        <v>75818</v>
      </c>
      <c r="C75" s="65"/>
      <c r="D75" s="38" t="s">
        <v>167</v>
      </c>
      <c r="E75" s="99">
        <v>104000</v>
      </c>
      <c r="F75" s="97">
        <v>104000</v>
      </c>
      <c r="G75" s="98"/>
      <c r="H75" s="98"/>
      <c r="I75" s="98"/>
      <c r="J75" s="98"/>
      <c r="K75" s="98"/>
      <c r="L75" s="98">
        <v>104000</v>
      </c>
      <c r="M75" s="98"/>
    </row>
    <row r="76" spans="1:13" s="20" customFormat="1" ht="24.75" customHeight="1" hidden="1">
      <c r="A76" s="60"/>
      <c r="B76" s="61"/>
      <c r="C76" s="64"/>
      <c r="D76" s="40" t="s">
        <v>168</v>
      </c>
      <c r="E76" s="98"/>
      <c r="F76" s="98"/>
      <c r="G76" s="98"/>
      <c r="H76" s="98"/>
      <c r="I76" s="98"/>
      <c r="J76" s="98"/>
      <c r="K76" s="98"/>
      <c r="L76" s="98"/>
      <c r="M76" s="98"/>
    </row>
    <row r="77" spans="1:13" s="20" customFormat="1" ht="21" customHeight="1">
      <c r="A77" s="68">
        <v>801</v>
      </c>
      <c r="B77" s="61"/>
      <c r="C77" s="64"/>
      <c r="D77" s="46" t="s">
        <v>169</v>
      </c>
      <c r="E77" s="108">
        <f>E78+E85+E107+E108+E109+E110+E111</f>
        <v>6269385</v>
      </c>
      <c r="F77" s="108">
        <f aca="true" t="shared" si="11" ref="F77:M77">F78+F85+F107+F108+F109+F110+F111</f>
        <v>4816385</v>
      </c>
      <c r="G77" s="108">
        <f t="shared" si="11"/>
        <v>2993080</v>
      </c>
      <c r="H77" s="108">
        <f t="shared" si="11"/>
        <v>619586</v>
      </c>
      <c r="I77" s="108">
        <f t="shared" si="11"/>
        <v>2400</v>
      </c>
      <c r="J77" s="108">
        <f t="shared" si="11"/>
        <v>0</v>
      </c>
      <c r="K77" s="108">
        <f t="shared" si="11"/>
        <v>0</v>
      </c>
      <c r="L77" s="108">
        <f t="shared" si="11"/>
        <v>1201319</v>
      </c>
      <c r="M77" s="108">
        <f t="shared" si="11"/>
        <v>1453000</v>
      </c>
    </row>
    <row r="78" spans="1:13" s="20" customFormat="1" ht="24.75" customHeight="1">
      <c r="A78" s="60"/>
      <c r="B78" s="76">
        <v>80101</v>
      </c>
      <c r="C78" s="70"/>
      <c r="D78" s="42" t="s">
        <v>170</v>
      </c>
      <c r="E78" s="100">
        <v>2801815</v>
      </c>
      <c r="F78" s="100">
        <v>2501815</v>
      </c>
      <c r="G78" s="98">
        <v>1668905</v>
      </c>
      <c r="H78" s="98">
        <v>350221</v>
      </c>
      <c r="I78" s="98"/>
      <c r="J78" s="98"/>
      <c r="K78" s="98"/>
      <c r="L78" s="98">
        <v>482689</v>
      </c>
      <c r="M78" s="98">
        <v>300000</v>
      </c>
    </row>
    <row r="79" spans="1:13" s="20" customFormat="1" ht="27.75" customHeight="1" hidden="1">
      <c r="A79" s="60"/>
      <c r="B79" s="63"/>
      <c r="C79" s="65"/>
      <c r="D79" s="38" t="s">
        <v>148</v>
      </c>
      <c r="E79" s="100"/>
      <c r="F79" s="100"/>
      <c r="G79" s="100"/>
      <c r="H79" s="100"/>
      <c r="I79" s="98"/>
      <c r="J79" s="98"/>
      <c r="K79" s="98"/>
      <c r="L79" s="98"/>
      <c r="M79" s="98"/>
    </row>
    <row r="80" spans="1:13" s="20" customFormat="1" ht="25.5" customHeight="1" hidden="1">
      <c r="A80" s="60"/>
      <c r="B80" s="63"/>
      <c r="C80" s="61"/>
      <c r="D80" s="40" t="s">
        <v>154</v>
      </c>
      <c r="E80" s="98"/>
      <c r="F80" s="98"/>
      <c r="G80" s="98"/>
      <c r="H80" s="98"/>
      <c r="I80" s="98"/>
      <c r="J80" s="98"/>
      <c r="K80" s="98"/>
      <c r="L80" s="98"/>
      <c r="M80" s="98"/>
    </row>
    <row r="81" spans="1:13" s="43" customFormat="1" ht="24.75" customHeight="1" hidden="1">
      <c r="A81" s="52"/>
      <c r="B81" s="79">
        <v>75414</v>
      </c>
      <c r="C81" s="61"/>
      <c r="D81" s="66" t="s">
        <v>163</v>
      </c>
      <c r="E81" s="98"/>
      <c r="F81" s="100"/>
      <c r="G81" s="100"/>
      <c r="H81" s="100"/>
      <c r="I81" s="100"/>
      <c r="J81" s="100"/>
      <c r="K81" s="100"/>
      <c r="L81" s="100"/>
      <c r="M81" s="100"/>
    </row>
    <row r="82" spans="1:13" s="20" customFormat="1" ht="24.75" customHeight="1" hidden="1">
      <c r="A82" s="56"/>
      <c r="B82" s="52"/>
      <c r="C82" s="40"/>
      <c r="D82" s="66"/>
      <c r="E82" s="100"/>
      <c r="F82" s="98"/>
      <c r="G82" s="98"/>
      <c r="H82" s="98"/>
      <c r="I82" s="98"/>
      <c r="J82" s="98"/>
      <c r="K82" s="98"/>
      <c r="L82" s="98"/>
      <c r="M82" s="98"/>
    </row>
    <row r="83" spans="1:13" s="20" customFormat="1" ht="24.75" customHeight="1" hidden="1">
      <c r="A83" s="52"/>
      <c r="B83" s="52"/>
      <c r="C83" s="40"/>
      <c r="D83" s="66" t="s">
        <v>149</v>
      </c>
      <c r="E83" s="98"/>
      <c r="F83" s="98"/>
      <c r="G83" s="98"/>
      <c r="H83" s="98"/>
      <c r="I83" s="98"/>
      <c r="J83" s="98"/>
      <c r="K83" s="98"/>
      <c r="L83" s="98"/>
      <c r="M83" s="98"/>
    </row>
    <row r="84" spans="1:13" s="20" customFormat="1" ht="25.5" customHeight="1" hidden="1">
      <c r="A84" s="44"/>
      <c r="B84" s="44"/>
      <c r="C84" s="38"/>
      <c r="D84" s="67" t="s">
        <v>127</v>
      </c>
      <c r="E84" s="99"/>
      <c r="F84" s="99"/>
      <c r="G84" s="98"/>
      <c r="H84" s="98"/>
      <c r="I84" s="98"/>
      <c r="J84" s="98"/>
      <c r="K84" s="98"/>
      <c r="L84" s="98"/>
      <c r="M84" s="98"/>
    </row>
    <row r="85" spans="1:13" s="20" customFormat="1" ht="27" customHeight="1">
      <c r="A85" s="56"/>
      <c r="B85" s="52" t="s">
        <v>171</v>
      </c>
      <c r="C85" s="40"/>
      <c r="D85" s="78" t="s">
        <v>172</v>
      </c>
      <c r="E85" s="98">
        <v>106845</v>
      </c>
      <c r="F85" s="98">
        <v>106845</v>
      </c>
      <c r="G85" s="98">
        <v>73965</v>
      </c>
      <c r="H85" s="98">
        <v>16400</v>
      </c>
      <c r="I85" s="98"/>
      <c r="J85" s="98"/>
      <c r="K85" s="98"/>
      <c r="L85" s="98">
        <v>16480</v>
      </c>
      <c r="M85" s="98"/>
    </row>
    <row r="86" spans="1:13" s="20" customFormat="1" ht="24.75" customHeight="1" hidden="1">
      <c r="A86" s="52"/>
      <c r="B86" s="52"/>
      <c r="C86" s="40"/>
      <c r="D86" s="66" t="s">
        <v>148</v>
      </c>
      <c r="E86" s="98"/>
      <c r="F86" s="98"/>
      <c r="G86" s="98"/>
      <c r="H86" s="98"/>
      <c r="I86" s="98"/>
      <c r="J86" s="98"/>
      <c r="K86" s="98"/>
      <c r="L86" s="98"/>
      <c r="M86" s="98"/>
    </row>
    <row r="87" spans="1:13" s="20" customFormat="1" ht="24.75" customHeight="1" hidden="1">
      <c r="A87" s="52"/>
      <c r="B87" s="52"/>
      <c r="C87" s="40"/>
      <c r="D87" s="66" t="s">
        <v>154</v>
      </c>
      <c r="E87" s="98"/>
      <c r="F87" s="98"/>
      <c r="G87" s="98"/>
      <c r="H87" s="98"/>
      <c r="I87" s="98"/>
      <c r="J87" s="98"/>
      <c r="K87" s="98"/>
      <c r="L87" s="98"/>
      <c r="M87" s="98"/>
    </row>
    <row r="88" spans="1:13" s="20" customFormat="1" ht="24.75" customHeight="1" hidden="1">
      <c r="A88" s="52"/>
      <c r="B88" s="52"/>
      <c r="C88" s="40"/>
      <c r="D88" s="66" t="s">
        <v>149</v>
      </c>
      <c r="E88" s="98"/>
      <c r="F88" s="98"/>
      <c r="G88" s="98"/>
      <c r="H88" s="98"/>
      <c r="I88" s="98"/>
      <c r="J88" s="98"/>
      <c r="K88" s="98"/>
      <c r="L88" s="98"/>
      <c r="M88" s="98"/>
    </row>
    <row r="89" spans="1:13" s="20" customFormat="1" ht="24.75" customHeight="1" hidden="1">
      <c r="A89" s="57"/>
      <c r="B89" s="44"/>
      <c r="C89" s="38"/>
      <c r="D89" s="58" t="s">
        <v>127</v>
      </c>
      <c r="E89" s="99"/>
      <c r="F89" s="100"/>
      <c r="G89" s="98"/>
      <c r="H89" s="98"/>
      <c r="I89" s="98"/>
      <c r="J89" s="98"/>
      <c r="K89" s="98"/>
      <c r="L89" s="98"/>
      <c r="M89" s="98"/>
    </row>
    <row r="90" spans="1:25" s="20" customFormat="1" ht="24.75" customHeight="1" hidden="1">
      <c r="A90" s="49"/>
      <c r="B90" s="49"/>
      <c r="C90" s="83"/>
      <c r="D90" s="84" t="s">
        <v>154</v>
      </c>
      <c r="E90" s="97"/>
      <c r="F90" s="97"/>
      <c r="G90" s="98"/>
      <c r="H90" s="98"/>
      <c r="I90" s="98"/>
      <c r="J90" s="98"/>
      <c r="K90" s="98"/>
      <c r="L90" s="98"/>
      <c r="M90" s="98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</row>
    <row r="91" spans="1:25" s="20" customFormat="1" ht="24.75" customHeight="1" hidden="1">
      <c r="A91" s="49"/>
      <c r="B91" s="49"/>
      <c r="C91" s="83"/>
      <c r="D91" s="84" t="s">
        <v>149</v>
      </c>
      <c r="E91" s="97"/>
      <c r="F91" s="97"/>
      <c r="G91" s="100"/>
      <c r="H91" s="100"/>
      <c r="I91" s="100"/>
      <c r="J91" s="100"/>
      <c r="K91" s="100"/>
      <c r="L91" s="100"/>
      <c r="M91" s="100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</row>
    <row r="92" spans="1:25" s="20" customFormat="1" ht="24.75" customHeight="1" hidden="1">
      <c r="A92" s="52"/>
      <c r="B92" s="52"/>
      <c r="C92" s="17"/>
      <c r="D92" s="17" t="s">
        <v>127</v>
      </c>
      <c r="E92" s="98"/>
      <c r="F92" s="98"/>
      <c r="G92" s="100"/>
      <c r="H92" s="100"/>
      <c r="I92" s="100"/>
      <c r="J92" s="100"/>
      <c r="K92" s="100"/>
      <c r="L92" s="100"/>
      <c r="M92" s="100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</row>
    <row r="93" spans="1:25" s="20" customFormat="1" ht="15" customHeight="1" hidden="1">
      <c r="A93" s="52" t="s">
        <v>234</v>
      </c>
      <c r="B93" s="52" t="s">
        <v>189</v>
      </c>
      <c r="C93" s="17"/>
      <c r="D93" s="17">
        <v>3</v>
      </c>
      <c r="E93" s="98">
        <v>4</v>
      </c>
      <c r="F93" s="98">
        <v>5</v>
      </c>
      <c r="G93" s="98">
        <v>6</v>
      </c>
      <c r="H93" s="98">
        <v>7</v>
      </c>
      <c r="I93" s="98">
        <v>8</v>
      </c>
      <c r="J93" s="98">
        <v>9</v>
      </c>
      <c r="K93" s="98">
        <v>10</v>
      </c>
      <c r="L93" s="98"/>
      <c r="M93" s="98">
        <v>11</v>
      </c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</row>
    <row r="94" spans="1:13" s="20" customFormat="1" ht="27.75" customHeight="1" hidden="1">
      <c r="A94" s="52"/>
      <c r="B94" s="52"/>
      <c r="C94" s="40"/>
      <c r="D94" s="40" t="s">
        <v>148</v>
      </c>
      <c r="E94" s="98"/>
      <c r="F94" s="98"/>
      <c r="G94" s="98"/>
      <c r="H94" s="98"/>
      <c r="I94" s="98"/>
      <c r="J94" s="98"/>
      <c r="K94" s="98"/>
      <c r="L94" s="98"/>
      <c r="M94" s="98"/>
    </row>
    <row r="95" spans="1:13" s="20" customFormat="1" ht="24.75" customHeight="1" hidden="1">
      <c r="A95" s="45"/>
      <c r="B95" s="56"/>
      <c r="C95" s="42"/>
      <c r="D95" s="42" t="s">
        <v>154</v>
      </c>
      <c r="E95" s="100"/>
      <c r="F95" s="100"/>
      <c r="G95" s="100"/>
      <c r="H95" s="100"/>
      <c r="I95" s="100"/>
      <c r="J95" s="100"/>
      <c r="K95" s="98"/>
      <c r="L95" s="98"/>
      <c r="M95" s="98"/>
    </row>
    <row r="96" spans="1:13" s="20" customFormat="1" ht="25.5" customHeight="1" hidden="1">
      <c r="A96" s="45"/>
      <c r="B96" s="56"/>
      <c r="C96" s="42"/>
      <c r="D96" s="42" t="s">
        <v>149</v>
      </c>
      <c r="E96" s="100"/>
      <c r="F96" s="100"/>
      <c r="G96" s="100"/>
      <c r="H96" s="100"/>
      <c r="I96" s="100"/>
      <c r="J96" s="100"/>
      <c r="K96" s="98"/>
      <c r="L96" s="98"/>
      <c r="M96" s="98"/>
    </row>
    <row r="97" spans="1:13" s="20" customFormat="1" ht="24.75" customHeight="1" hidden="1">
      <c r="A97" s="41"/>
      <c r="B97" s="56"/>
      <c r="C97" s="42"/>
      <c r="D97" s="42" t="s">
        <v>127</v>
      </c>
      <c r="E97" s="100"/>
      <c r="F97" s="100"/>
      <c r="G97" s="100"/>
      <c r="H97" s="100"/>
      <c r="I97" s="100"/>
      <c r="J97" s="100"/>
      <c r="K97" s="100"/>
      <c r="L97" s="100"/>
      <c r="M97" s="98"/>
    </row>
    <row r="98" spans="1:13" s="20" customFormat="1" ht="27.75" customHeight="1" hidden="1">
      <c r="A98" s="45"/>
      <c r="B98" s="56"/>
      <c r="C98" s="42"/>
      <c r="D98" s="42" t="s">
        <v>148</v>
      </c>
      <c r="E98" s="100"/>
      <c r="F98" s="100"/>
      <c r="G98" s="100"/>
      <c r="H98" s="100"/>
      <c r="I98" s="100"/>
      <c r="J98" s="100"/>
      <c r="K98" s="98"/>
      <c r="L98" s="98"/>
      <c r="M98" s="98"/>
    </row>
    <row r="99" spans="1:13" s="20" customFormat="1" ht="24.75" customHeight="1" hidden="1">
      <c r="A99" s="45"/>
      <c r="B99" s="56"/>
      <c r="C99" s="42"/>
      <c r="D99" s="42" t="s">
        <v>154</v>
      </c>
      <c r="E99" s="100"/>
      <c r="F99" s="100"/>
      <c r="G99" s="100"/>
      <c r="H99" s="100"/>
      <c r="I99" s="100"/>
      <c r="J99" s="100"/>
      <c r="K99" s="98"/>
      <c r="L99" s="98"/>
      <c r="M99" s="98"/>
    </row>
    <row r="100" spans="1:13" s="20" customFormat="1" ht="24.75" customHeight="1" hidden="1">
      <c r="A100" s="45"/>
      <c r="B100" s="56"/>
      <c r="C100" s="42"/>
      <c r="D100" s="42" t="s">
        <v>179</v>
      </c>
      <c r="E100" s="100"/>
      <c r="F100" s="100"/>
      <c r="G100" s="100"/>
      <c r="H100" s="100"/>
      <c r="I100" s="100"/>
      <c r="J100" s="100"/>
      <c r="K100" s="98"/>
      <c r="L100" s="98"/>
      <c r="M100" s="98"/>
    </row>
    <row r="101" spans="1:13" s="20" customFormat="1" ht="24.75" customHeight="1" hidden="1">
      <c r="A101" s="45"/>
      <c r="B101" s="56"/>
      <c r="C101" s="42"/>
      <c r="D101" s="42" t="s">
        <v>127</v>
      </c>
      <c r="E101" s="100"/>
      <c r="F101" s="100"/>
      <c r="G101" s="100"/>
      <c r="H101" s="100"/>
      <c r="I101" s="100"/>
      <c r="J101" s="100"/>
      <c r="K101" s="98"/>
      <c r="L101" s="98"/>
      <c r="M101" s="98"/>
    </row>
    <row r="102" spans="1:29" s="20" customFormat="1" ht="12" customHeight="1">
      <c r="A102" s="482" t="s">
        <v>2</v>
      </c>
      <c r="B102" s="482" t="s">
        <v>23</v>
      </c>
      <c r="C102" s="482" t="s">
        <v>56</v>
      </c>
      <c r="D102" s="482" t="s">
        <v>14</v>
      </c>
      <c r="E102" s="482" t="s">
        <v>354</v>
      </c>
      <c r="F102" s="474" t="s">
        <v>40</v>
      </c>
      <c r="G102" s="475"/>
      <c r="H102" s="475"/>
      <c r="I102" s="475"/>
      <c r="J102" s="475"/>
      <c r="K102" s="475"/>
      <c r="L102" s="475"/>
      <c r="M102" s="476"/>
      <c r="N102" s="55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111"/>
    </row>
    <row r="103" spans="1:13" s="20" customFormat="1" ht="12" customHeight="1">
      <c r="A103" s="485"/>
      <c r="B103" s="485"/>
      <c r="C103" s="485"/>
      <c r="D103" s="485"/>
      <c r="E103" s="485"/>
      <c r="F103" s="470" t="s">
        <v>19</v>
      </c>
      <c r="G103" s="474" t="s">
        <v>5</v>
      </c>
      <c r="H103" s="475"/>
      <c r="I103" s="475"/>
      <c r="J103" s="475"/>
      <c r="K103" s="475"/>
      <c r="L103" s="135"/>
      <c r="M103" s="482" t="s">
        <v>22</v>
      </c>
    </row>
    <row r="104" spans="1:13" s="20" customFormat="1" ht="64.5" customHeight="1">
      <c r="A104" s="483"/>
      <c r="B104" s="483"/>
      <c r="C104" s="483"/>
      <c r="D104" s="483"/>
      <c r="E104" s="483"/>
      <c r="F104" s="458"/>
      <c r="G104" s="24" t="s">
        <v>237</v>
      </c>
      <c r="H104" s="24" t="s">
        <v>67</v>
      </c>
      <c r="I104" s="24" t="s">
        <v>45</v>
      </c>
      <c r="J104" s="24" t="s">
        <v>57</v>
      </c>
      <c r="K104" s="24" t="s">
        <v>46</v>
      </c>
      <c r="L104" s="130" t="s">
        <v>127</v>
      </c>
      <c r="M104" s="483"/>
    </row>
    <row r="105" spans="1:13" s="20" customFormat="1" ht="9.75" customHeight="1">
      <c r="A105" s="106" t="s">
        <v>234</v>
      </c>
      <c r="B105" s="139">
        <v>2</v>
      </c>
      <c r="C105" s="117"/>
      <c r="D105" s="117">
        <v>3</v>
      </c>
      <c r="E105" s="95">
        <v>4</v>
      </c>
      <c r="F105" s="95">
        <v>5</v>
      </c>
      <c r="G105" s="95">
        <v>6</v>
      </c>
      <c r="H105" s="95">
        <v>7</v>
      </c>
      <c r="I105" s="95">
        <v>8</v>
      </c>
      <c r="J105" s="95">
        <v>9</v>
      </c>
      <c r="K105" s="95">
        <v>10</v>
      </c>
      <c r="L105" s="95">
        <v>11</v>
      </c>
      <c r="M105" s="95">
        <v>12</v>
      </c>
    </row>
    <row r="106" spans="1:13" s="20" customFormat="1" ht="24.75" customHeight="1" hidden="1">
      <c r="A106" s="45"/>
      <c r="B106" s="56"/>
      <c r="C106" s="42"/>
      <c r="D106" s="42" t="s">
        <v>127</v>
      </c>
      <c r="E106" s="100"/>
      <c r="F106" s="100"/>
      <c r="G106" s="100"/>
      <c r="H106" s="100"/>
      <c r="I106" s="100"/>
      <c r="J106" s="100"/>
      <c r="K106" s="98"/>
      <c r="L106" s="98"/>
      <c r="M106" s="98"/>
    </row>
    <row r="107" spans="1:13" s="20" customFormat="1" ht="24.75" customHeight="1">
      <c r="A107" s="45"/>
      <c r="B107" s="56" t="s">
        <v>173</v>
      </c>
      <c r="C107" s="42"/>
      <c r="D107" s="91" t="s">
        <v>174</v>
      </c>
      <c r="E107" s="98">
        <v>215620</v>
      </c>
      <c r="F107" s="98">
        <v>215620</v>
      </c>
      <c r="G107" s="98">
        <v>147280</v>
      </c>
      <c r="H107" s="98">
        <v>31410</v>
      </c>
      <c r="I107" s="98">
        <v>2400</v>
      </c>
      <c r="J107" s="98"/>
      <c r="K107" s="98"/>
      <c r="L107" s="98">
        <v>34530</v>
      </c>
      <c r="M107" s="98"/>
    </row>
    <row r="108" spans="1:13" s="20" customFormat="1" ht="24.75" customHeight="1">
      <c r="A108" s="45"/>
      <c r="B108" s="56" t="s">
        <v>175</v>
      </c>
      <c r="C108" s="42"/>
      <c r="D108" s="40" t="s">
        <v>176</v>
      </c>
      <c r="E108" s="98">
        <v>2618130</v>
      </c>
      <c r="F108" s="98">
        <v>1635130</v>
      </c>
      <c r="G108" s="98">
        <v>1068460</v>
      </c>
      <c r="H108" s="98">
        <v>221555</v>
      </c>
      <c r="I108" s="98"/>
      <c r="J108" s="98"/>
      <c r="K108" s="98"/>
      <c r="L108" s="98">
        <v>345115</v>
      </c>
      <c r="M108" s="98">
        <v>983000</v>
      </c>
    </row>
    <row r="109" spans="1:13" s="20" customFormat="1" ht="24.75" customHeight="1">
      <c r="A109" s="45"/>
      <c r="B109" s="56" t="s">
        <v>177</v>
      </c>
      <c r="C109" s="42"/>
      <c r="D109" s="42" t="s">
        <v>178</v>
      </c>
      <c r="E109" s="100">
        <v>478520</v>
      </c>
      <c r="F109" s="100">
        <v>308520</v>
      </c>
      <c r="G109" s="100">
        <v>34470</v>
      </c>
      <c r="H109" s="100"/>
      <c r="I109" s="100"/>
      <c r="J109" s="100"/>
      <c r="K109" s="100"/>
      <c r="L109" s="100">
        <v>274050</v>
      </c>
      <c r="M109" s="98">
        <v>170000</v>
      </c>
    </row>
    <row r="110" spans="1:13" s="20" customFormat="1" ht="24.75" customHeight="1">
      <c r="A110" s="45"/>
      <c r="B110" s="52" t="s">
        <v>180</v>
      </c>
      <c r="C110" s="40"/>
      <c r="D110" s="40" t="s">
        <v>181</v>
      </c>
      <c r="E110" s="100">
        <v>22400</v>
      </c>
      <c r="F110" s="100">
        <v>22400</v>
      </c>
      <c r="G110" s="100"/>
      <c r="H110" s="100"/>
      <c r="I110" s="100"/>
      <c r="J110" s="100"/>
      <c r="K110" s="98"/>
      <c r="L110" s="98">
        <v>22400</v>
      </c>
      <c r="M110" s="98"/>
    </row>
    <row r="111" spans="1:13" s="20" customFormat="1" ht="24.75" customHeight="1">
      <c r="A111" s="45"/>
      <c r="B111" s="56" t="s">
        <v>182</v>
      </c>
      <c r="C111" s="42"/>
      <c r="D111" s="42" t="s">
        <v>127</v>
      </c>
      <c r="E111" s="100">
        <v>26055</v>
      </c>
      <c r="F111" s="100">
        <v>26055</v>
      </c>
      <c r="G111" s="100"/>
      <c r="H111" s="100"/>
      <c r="I111" s="100"/>
      <c r="J111" s="100"/>
      <c r="K111" s="98"/>
      <c r="L111" s="98">
        <v>26055</v>
      </c>
      <c r="M111" s="98"/>
    </row>
    <row r="112" spans="1:13" s="20" customFormat="1" ht="24.75" customHeight="1">
      <c r="A112" s="45" t="s">
        <v>215</v>
      </c>
      <c r="B112" s="56"/>
      <c r="C112" s="42"/>
      <c r="D112" s="47" t="s">
        <v>119</v>
      </c>
      <c r="E112" s="109">
        <f>E113+E114</f>
        <v>57390</v>
      </c>
      <c r="F112" s="109">
        <f aca="true" t="shared" si="12" ref="F112:M112">F113+F114</f>
        <v>57390</v>
      </c>
      <c r="G112" s="109">
        <f t="shared" si="12"/>
        <v>8300</v>
      </c>
      <c r="H112" s="109">
        <f t="shared" si="12"/>
        <v>1700</v>
      </c>
      <c r="I112" s="109">
        <f t="shared" si="12"/>
        <v>0</v>
      </c>
      <c r="J112" s="109">
        <f t="shared" si="12"/>
        <v>0</v>
      </c>
      <c r="K112" s="109">
        <f t="shared" si="12"/>
        <v>0</v>
      </c>
      <c r="L112" s="109">
        <f t="shared" si="12"/>
        <v>47390</v>
      </c>
      <c r="M112" s="109">
        <f t="shared" si="12"/>
        <v>0</v>
      </c>
    </row>
    <row r="113" spans="1:13" s="20" customFormat="1" ht="24.75" customHeight="1">
      <c r="A113" s="41"/>
      <c r="B113" s="56" t="s">
        <v>204</v>
      </c>
      <c r="C113" s="42"/>
      <c r="D113" s="42" t="s">
        <v>205</v>
      </c>
      <c r="E113" s="100">
        <v>48000</v>
      </c>
      <c r="F113" s="100">
        <v>48000</v>
      </c>
      <c r="G113" s="100">
        <v>8300</v>
      </c>
      <c r="H113" s="100">
        <v>1700</v>
      </c>
      <c r="I113" s="100"/>
      <c r="J113" s="100"/>
      <c r="K113" s="98"/>
      <c r="L113" s="98">
        <v>38000</v>
      </c>
      <c r="M113" s="98"/>
    </row>
    <row r="114" spans="1:13" s="20" customFormat="1" ht="24.75" customHeight="1">
      <c r="A114" s="45"/>
      <c r="B114" s="56" t="s">
        <v>216</v>
      </c>
      <c r="C114" s="42"/>
      <c r="D114" s="42" t="s">
        <v>133</v>
      </c>
      <c r="E114" s="100">
        <v>9390</v>
      </c>
      <c r="F114" s="100">
        <v>9390</v>
      </c>
      <c r="G114" s="100"/>
      <c r="H114" s="100"/>
      <c r="I114" s="100"/>
      <c r="J114" s="100"/>
      <c r="K114" s="98"/>
      <c r="L114" s="98">
        <v>9390</v>
      </c>
      <c r="M114" s="98"/>
    </row>
    <row r="115" spans="1:13" s="20" customFormat="1" ht="24.75" customHeight="1">
      <c r="A115" s="39" t="s">
        <v>104</v>
      </c>
      <c r="B115" s="52"/>
      <c r="C115" s="40"/>
      <c r="D115" s="46" t="s">
        <v>105</v>
      </c>
      <c r="E115" s="108">
        <f>E117+E118+E119+E120+E125+E126+E127</f>
        <v>1861456</v>
      </c>
      <c r="F115" s="108">
        <f aca="true" t="shared" si="13" ref="F115:M115">F117+F118+F119+F120+F125+F126+F127</f>
        <v>1801456</v>
      </c>
      <c r="G115" s="108">
        <f t="shared" si="13"/>
        <v>184087</v>
      </c>
      <c r="H115" s="108">
        <f t="shared" si="13"/>
        <v>36387</v>
      </c>
      <c r="I115" s="108">
        <f t="shared" si="13"/>
        <v>0</v>
      </c>
      <c r="J115" s="108">
        <f t="shared" si="13"/>
        <v>0</v>
      </c>
      <c r="K115" s="108">
        <f t="shared" si="13"/>
        <v>0</v>
      </c>
      <c r="L115" s="108">
        <f t="shared" si="13"/>
        <v>1580982</v>
      </c>
      <c r="M115" s="108">
        <f t="shared" si="13"/>
        <v>60000</v>
      </c>
    </row>
    <row r="116" spans="1:13" s="20" customFormat="1" ht="15" customHeight="1" hidden="1">
      <c r="A116" s="45" t="s">
        <v>234</v>
      </c>
      <c r="B116" s="56" t="s">
        <v>189</v>
      </c>
      <c r="C116" s="42"/>
      <c r="D116" s="115">
        <v>3</v>
      </c>
      <c r="E116" s="100"/>
      <c r="F116" s="100"/>
      <c r="G116" s="100"/>
      <c r="H116" s="100"/>
      <c r="I116" s="100"/>
      <c r="J116" s="100"/>
      <c r="K116" s="100"/>
      <c r="L116" s="100"/>
      <c r="M116" s="100"/>
    </row>
    <row r="117" spans="1:13" s="20" customFormat="1" ht="54.75" customHeight="1">
      <c r="A117" s="41"/>
      <c r="B117" s="56" t="s">
        <v>206</v>
      </c>
      <c r="C117" s="42"/>
      <c r="D117" s="42" t="s">
        <v>207</v>
      </c>
      <c r="E117" s="100">
        <v>1384172</v>
      </c>
      <c r="F117" s="100">
        <v>1384172</v>
      </c>
      <c r="G117" s="100">
        <v>15000</v>
      </c>
      <c r="H117" s="100">
        <v>2953</v>
      </c>
      <c r="I117" s="100"/>
      <c r="J117" s="100"/>
      <c r="K117" s="100"/>
      <c r="L117" s="100">
        <v>1366219</v>
      </c>
      <c r="M117" s="100"/>
    </row>
    <row r="118" spans="1:13" s="20" customFormat="1" ht="66" customHeight="1">
      <c r="A118" s="41"/>
      <c r="B118" s="56" t="s">
        <v>208</v>
      </c>
      <c r="C118" s="42"/>
      <c r="D118" s="42" t="s">
        <v>217</v>
      </c>
      <c r="E118" s="100">
        <v>7020</v>
      </c>
      <c r="F118" s="100">
        <v>7020</v>
      </c>
      <c r="G118" s="100"/>
      <c r="H118" s="100"/>
      <c r="I118" s="100"/>
      <c r="J118" s="100"/>
      <c r="K118" s="98"/>
      <c r="L118" s="98">
        <v>7020</v>
      </c>
      <c r="M118" s="98"/>
    </row>
    <row r="119" spans="1:13" s="20" customFormat="1" ht="42" customHeight="1">
      <c r="A119" s="41"/>
      <c r="B119" s="56" t="s">
        <v>209</v>
      </c>
      <c r="C119" s="42"/>
      <c r="D119" s="42" t="s">
        <v>210</v>
      </c>
      <c r="E119" s="100">
        <v>122378</v>
      </c>
      <c r="F119" s="100">
        <v>122378</v>
      </c>
      <c r="G119" s="100"/>
      <c r="H119" s="100"/>
      <c r="I119" s="100"/>
      <c r="J119" s="100"/>
      <c r="K119" s="98"/>
      <c r="L119" s="98">
        <v>122378</v>
      </c>
      <c r="M119" s="98"/>
    </row>
    <row r="120" spans="1:13" s="20" customFormat="1" ht="24.75" customHeight="1">
      <c r="A120" s="41"/>
      <c r="B120" s="56" t="s">
        <v>218</v>
      </c>
      <c r="C120" s="42"/>
      <c r="D120" s="42" t="s">
        <v>219</v>
      </c>
      <c r="E120" s="100">
        <v>800</v>
      </c>
      <c r="F120" s="100">
        <v>800</v>
      </c>
      <c r="G120" s="100"/>
      <c r="H120" s="100"/>
      <c r="I120" s="100"/>
      <c r="J120" s="100"/>
      <c r="K120" s="98"/>
      <c r="L120" s="98">
        <v>800</v>
      </c>
      <c r="M120" s="98"/>
    </row>
    <row r="121" spans="1:13" s="20" customFormat="1" ht="9.75" customHeight="1">
      <c r="A121" s="482" t="s">
        <v>2</v>
      </c>
      <c r="B121" s="482" t="s">
        <v>23</v>
      </c>
      <c r="C121" s="459" t="s">
        <v>56</v>
      </c>
      <c r="D121" s="482" t="s">
        <v>14</v>
      </c>
      <c r="E121" s="482" t="s">
        <v>354</v>
      </c>
      <c r="F121" s="474" t="s">
        <v>40</v>
      </c>
      <c r="G121" s="475"/>
      <c r="H121" s="475"/>
      <c r="I121" s="475"/>
      <c r="J121" s="475"/>
      <c r="K121" s="475"/>
      <c r="L121" s="475"/>
      <c r="M121" s="476"/>
    </row>
    <row r="122" spans="1:13" s="20" customFormat="1" ht="9.75" customHeight="1">
      <c r="A122" s="485"/>
      <c r="B122" s="485"/>
      <c r="C122" s="460"/>
      <c r="D122" s="485"/>
      <c r="E122" s="485"/>
      <c r="F122" s="470" t="s">
        <v>19</v>
      </c>
      <c r="G122" s="474" t="s">
        <v>5</v>
      </c>
      <c r="H122" s="475"/>
      <c r="I122" s="475"/>
      <c r="J122" s="475"/>
      <c r="K122" s="475"/>
      <c r="L122" s="135"/>
      <c r="M122" s="482" t="s">
        <v>22</v>
      </c>
    </row>
    <row r="123" spans="1:13" s="20" customFormat="1" ht="64.5" customHeight="1">
      <c r="A123" s="483"/>
      <c r="B123" s="483"/>
      <c r="C123" s="442"/>
      <c r="D123" s="483"/>
      <c r="E123" s="483"/>
      <c r="F123" s="458"/>
      <c r="G123" s="24" t="s">
        <v>237</v>
      </c>
      <c r="H123" s="24" t="s">
        <v>67</v>
      </c>
      <c r="I123" s="24" t="s">
        <v>45</v>
      </c>
      <c r="J123" s="24" t="s">
        <v>57</v>
      </c>
      <c r="K123" s="24" t="s">
        <v>46</v>
      </c>
      <c r="L123" s="130" t="s">
        <v>127</v>
      </c>
      <c r="M123" s="483"/>
    </row>
    <row r="124" spans="1:89" s="20" customFormat="1" ht="11.25" customHeight="1">
      <c r="A124" s="124">
        <v>1</v>
      </c>
      <c r="B124" s="123">
        <v>2</v>
      </c>
      <c r="C124" s="123"/>
      <c r="D124" s="124">
        <v>3</v>
      </c>
      <c r="E124" s="95">
        <v>4</v>
      </c>
      <c r="F124" s="95">
        <v>5</v>
      </c>
      <c r="G124" s="95">
        <v>6</v>
      </c>
      <c r="H124" s="95">
        <v>7</v>
      </c>
      <c r="I124" s="95">
        <v>8</v>
      </c>
      <c r="J124" s="95">
        <v>9</v>
      </c>
      <c r="K124" s="95">
        <v>10</v>
      </c>
      <c r="L124" s="95">
        <v>11</v>
      </c>
      <c r="M124" s="95">
        <v>12</v>
      </c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</row>
    <row r="125" spans="1:89" s="20" customFormat="1" ht="24.75" customHeight="1">
      <c r="A125" s="124"/>
      <c r="B125" s="56" t="s">
        <v>213</v>
      </c>
      <c r="C125" s="42"/>
      <c r="D125" s="42" t="s">
        <v>214</v>
      </c>
      <c r="E125" s="100">
        <v>274111</v>
      </c>
      <c r="F125" s="100">
        <v>214111</v>
      </c>
      <c r="G125" s="100">
        <v>154886</v>
      </c>
      <c r="H125" s="100">
        <v>31054</v>
      </c>
      <c r="I125" s="100"/>
      <c r="J125" s="100"/>
      <c r="K125" s="100"/>
      <c r="L125" s="100">
        <v>28171</v>
      </c>
      <c r="M125" s="98">
        <v>60000</v>
      </c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</row>
    <row r="126" spans="1:89" s="20" customFormat="1" ht="24.75" customHeight="1">
      <c r="A126" s="124"/>
      <c r="B126" s="56" t="s">
        <v>220</v>
      </c>
      <c r="C126" s="42"/>
      <c r="D126" s="42" t="s">
        <v>221</v>
      </c>
      <c r="E126" s="100">
        <v>48975</v>
      </c>
      <c r="F126" s="100">
        <v>48975</v>
      </c>
      <c r="G126" s="100">
        <v>14201</v>
      </c>
      <c r="H126" s="100">
        <v>2380</v>
      </c>
      <c r="I126" s="100"/>
      <c r="J126" s="100"/>
      <c r="K126" s="98"/>
      <c r="L126" s="98">
        <v>32394</v>
      </c>
      <c r="M126" s="98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</row>
    <row r="127" spans="1:89" s="20" customFormat="1" ht="24.75" customHeight="1">
      <c r="A127" s="124"/>
      <c r="B127" s="56" t="s">
        <v>222</v>
      </c>
      <c r="C127" s="42"/>
      <c r="D127" s="42" t="s">
        <v>133</v>
      </c>
      <c r="E127" s="100">
        <v>24000</v>
      </c>
      <c r="F127" s="100">
        <v>24000</v>
      </c>
      <c r="G127" s="100"/>
      <c r="H127" s="100"/>
      <c r="I127" s="100"/>
      <c r="J127" s="100"/>
      <c r="K127" s="98"/>
      <c r="L127" s="98">
        <v>24000</v>
      </c>
      <c r="M127" s="98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</row>
    <row r="128" spans="1:89" s="20" customFormat="1" ht="38.25" customHeight="1">
      <c r="A128" s="134">
        <v>853</v>
      </c>
      <c r="B128" s="123"/>
      <c r="C128" s="123"/>
      <c r="D128" s="133" t="s">
        <v>266</v>
      </c>
      <c r="E128" s="109">
        <f>E129</f>
        <v>1000</v>
      </c>
      <c r="F128" s="109">
        <f aca="true" t="shared" si="14" ref="F128:M128">F129</f>
        <v>1000</v>
      </c>
      <c r="G128" s="109">
        <f t="shared" si="14"/>
        <v>0</v>
      </c>
      <c r="H128" s="109">
        <f t="shared" si="14"/>
        <v>0</v>
      </c>
      <c r="I128" s="109">
        <f t="shared" si="14"/>
        <v>1000</v>
      </c>
      <c r="J128" s="109">
        <f t="shared" si="14"/>
        <v>0</v>
      </c>
      <c r="K128" s="109">
        <f t="shared" si="14"/>
        <v>0</v>
      </c>
      <c r="L128" s="109">
        <f t="shared" si="14"/>
        <v>0</v>
      </c>
      <c r="M128" s="109">
        <f t="shared" si="14"/>
        <v>0</v>
      </c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</row>
    <row r="129" spans="1:89" s="20" customFormat="1" ht="24.75" customHeight="1">
      <c r="A129" s="134"/>
      <c r="B129" s="123">
        <v>85333</v>
      </c>
      <c r="C129" s="123"/>
      <c r="D129" s="132" t="s">
        <v>269</v>
      </c>
      <c r="E129" s="100">
        <v>1000</v>
      </c>
      <c r="F129" s="100">
        <v>1000</v>
      </c>
      <c r="G129" s="95"/>
      <c r="H129" s="95"/>
      <c r="I129" s="100">
        <v>1000</v>
      </c>
      <c r="J129" s="95"/>
      <c r="K129" s="95"/>
      <c r="L129" s="95"/>
      <c r="M129" s="95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</row>
    <row r="130" spans="1:89" s="20" customFormat="1" ht="30" customHeight="1">
      <c r="A130" s="45" t="s">
        <v>106</v>
      </c>
      <c r="B130" s="118"/>
      <c r="C130" s="119"/>
      <c r="D130" s="47" t="s">
        <v>107</v>
      </c>
      <c r="E130" s="109">
        <f>E131</f>
        <v>128855</v>
      </c>
      <c r="F130" s="109">
        <f aca="true" t="shared" si="15" ref="F130:M130">F131</f>
        <v>128855</v>
      </c>
      <c r="G130" s="109">
        <f t="shared" si="15"/>
        <v>94275</v>
      </c>
      <c r="H130" s="109">
        <f t="shared" si="15"/>
        <v>19980</v>
      </c>
      <c r="I130" s="109">
        <f t="shared" si="15"/>
        <v>0</v>
      </c>
      <c r="J130" s="109">
        <f t="shared" si="15"/>
        <v>0</v>
      </c>
      <c r="K130" s="109">
        <f t="shared" si="15"/>
        <v>0</v>
      </c>
      <c r="L130" s="109">
        <f t="shared" si="15"/>
        <v>14600</v>
      </c>
      <c r="M130" s="109">
        <f t="shared" si="15"/>
        <v>0</v>
      </c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</row>
    <row r="131" spans="1:89" s="20" customFormat="1" ht="24.75" customHeight="1">
      <c r="A131" s="45"/>
      <c r="B131" s="56" t="s">
        <v>211</v>
      </c>
      <c r="C131" s="42"/>
      <c r="D131" s="42" t="s">
        <v>223</v>
      </c>
      <c r="E131" s="100">
        <v>128855</v>
      </c>
      <c r="F131" s="100">
        <v>128855</v>
      </c>
      <c r="G131" s="100">
        <v>94275</v>
      </c>
      <c r="H131" s="100">
        <v>19980</v>
      </c>
      <c r="I131" s="100"/>
      <c r="J131" s="100"/>
      <c r="K131" s="98"/>
      <c r="L131" s="98">
        <v>14600</v>
      </c>
      <c r="M131" s="98"/>
      <c r="N131" s="55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</row>
    <row r="132" spans="1:13" s="20" customFormat="1" ht="45" customHeight="1">
      <c r="A132" s="45" t="s">
        <v>108</v>
      </c>
      <c r="B132" s="56"/>
      <c r="C132" s="42"/>
      <c r="D132" s="47" t="s">
        <v>259</v>
      </c>
      <c r="E132" s="109">
        <f>E133+E134</f>
        <v>411478</v>
      </c>
      <c r="F132" s="109">
        <f aca="true" t="shared" si="16" ref="F132:M132">F133+F134</f>
        <v>192090</v>
      </c>
      <c r="G132" s="109">
        <f t="shared" si="16"/>
        <v>51855</v>
      </c>
      <c r="H132" s="109">
        <f t="shared" si="16"/>
        <v>9845</v>
      </c>
      <c r="I132" s="109">
        <f t="shared" si="16"/>
        <v>0</v>
      </c>
      <c r="J132" s="109">
        <f t="shared" si="16"/>
        <v>0</v>
      </c>
      <c r="K132" s="109">
        <f t="shared" si="16"/>
        <v>0</v>
      </c>
      <c r="L132" s="109">
        <f t="shared" si="16"/>
        <v>130390</v>
      </c>
      <c r="M132" s="109">
        <f t="shared" si="16"/>
        <v>219388</v>
      </c>
    </row>
    <row r="133" spans="1:13" s="20" customFormat="1" ht="24.75" customHeight="1">
      <c r="A133" s="41"/>
      <c r="B133" s="56" t="s">
        <v>224</v>
      </c>
      <c r="C133" s="42"/>
      <c r="D133" s="42" t="s">
        <v>225</v>
      </c>
      <c r="E133" s="100">
        <v>368178</v>
      </c>
      <c r="F133" s="100">
        <v>148790</v>
      </c>
      <c r="G133" s="100">
        <v>32500</v>
      </c>
      <c r="H133" s="100">
        <v>6060</v>
      </c>
      <c r="I133" s="100"/>
      <c r="J133" s="100"/>
      <c r="K133" s="98"/>
      <c r="L133" s="98">
        <v>110230</v>
      </c>
      <c r="M133" s="98">
        <v>219388</v>
      </c>
    </row>
    <row r="134" spans="1:13" s="20" customFormat="1" ht="24.75" customHeight="1">
      <c r="A134" s="45"/>
      <c r="B134" s="44" t="s">
        <v>212</v>
      </c>
      <c r="C134" s="38"/>
      <c r="D134" s="38" t="s">
        <v>133</v>
      </c>
      <c r="E134" s="99">
        <v>43300</v>
      </c>
      <c r="F134" s="99">
        <v>43300</v>
      </c>
      <c r="G134" s="99">
        <v>19355</v>
      </c>
      <c r="H134" s="99">
        <v>3785</v>
      </c>
      <c r="I134" s="99"/>
      <c r="J134" s="99"/>
      <c r="K134" s="97"/>
      <c r="L134" s="97">
        <v>20160</v>
      </c>
      <c r="M134" s="97"/>
    </row>
    <row r="135" spans="1:14" s="20" customFormat="1" ht="39.75" customHeight="1">
      <c r="A135" s="39" t="s">
        <v>226</v>
      </c>
      <c r="B135" s="52"/>
      <c r="C135" s="40"/>
      <c r="D135" s="46" t="s">
        <v>227</v>
      </c>
      <c r="E135" s="108">
        <f>E137+E138</f>
        <v>107980</v>
      </c>
      <c r="F135" s="108">
        <f aca="true" t="shared" si="17" ref="F135:M135">F137+F138</f>
        <v>84980</v>
      </c>
      <c r="G135" s="108">
        <f t="shared" si="17"/>
        <v>15000</v>
      </c>
      <c r="H135" s="108">
        <f t="shared" si="17"/>
        <v>2500</v>
      </c>
      <c r="I135" s="108">
        <f t="shared" si="17"/>
        <v>60480</v>
      </c>
      <c r="J135" s="108">
        <f t="shared" si="17"/>
        <v>0</v>
      </c>
      <c r="K135" s="108">
        <f t="shared" si="17"/>
        <v>0</v>
      </c>
      <c r="L135" s="108">
        <f t="shared" si="17"/>
        <v>7000</v>
      </c>
      <c r="M135" s="108">
        <f t="shared" si="17"/>
        <v>23000</v>
      </c>
      <c r="N135" s="54"/>
    </row>
    <row r="136" spans="1:14" s="20" customFormat="1" ht="15" customHeight="1" hidden="1" thickBot="1">
      <c r="A136" s="87" t="s">
        <v>234</v>
      </c>
      <c r="B136" s="88" t="s">
        <v>189</v>
      </c>
      <c r="C136" s="89"/>
      <c r="D136" s="90">
        <v>3</v>
      </c>
      <c r="E136" s="101"/>
      <c r="F136" s="101"/>
      <c r="G136" s="101"/>
      <c r="H136" s="101"/>
      <c r="I136" s="101"/>
      <c r="J136" s="101"/>
      <c r="K136" s="101"/>
      <c r="L136" s="101"/>
      <c r="M136" s="101"/>
      <c r="N136" s="55"/>
    </row>
    <row r="137" spans="1:14" s="20" customFormat="1" ht="24.75" customHeight="1">
      <c r="A137" s="41"/>
      <c r="B137" s="56" t="s">
        <v>228</v>
      </c>
      <c r="C137" s="42"/>
      <c r="D137" s="42" t="s">
        <v>229</v>
      </c>
      <c r="E137" s="100">
        <v>60480</v>
      </c>
      <c r="F137" s="100">
        <v>60480</v>
      </c>
      <c r="G137" s="100"/>
      <c r="H137" s="100"/>
      <c r="I137" s="100">
        <v>60480</v>
      </c>
      <c r="J137" s="100"/>
      <c r="K137" s="100"/>
      <c r="L137" s="100"/>
      <c r="M137" s="100"/>
      <c r="N137" s="54"/>
    </row>
    <row r="138" spans="1:14" s="20" customFormat="1" ht="24.75" customHeight="1">
      <c r="A138" s="45"/>
      <c r="B138" s="56" t="s">
        <v>230</v>
      </c>
      <c r="C138" s="42"/>
      <c r="D138" s="42" t="s">
        <v>133</v>
      </c>
      <c r="E138" s="100">
        <v>47500</v>
      </c>
      <c r="F138" s="100">
        <v>24500</v>
      </c>
      <c r="G138" s="100">
        <v>15000</v>
      </c>
      <c r="H138" s="100">
        <v>2500</v>
      </c>
      <c r="I138" s="100"/>
      <c r="J138" s="100"/>
      <c r="K138" s="98"/>
      <c r="L138" s="98">
        <v>7000</v>
      </c>
      <c r="M138" s="98">
        <v>23000</v>
      </c>
      <c r="N138" s="54"/>
    </row>
    <row r="139" spans="1:19" s="20" customFormat="1" ht="39.75" customHeight="1">
      <c r="A139" s="45" t="s">
        <v>231</v>
      </c>
      <c r="B139" s="56"/>
      <c r="C139" s="42"/>
      <c r="D139" s="47" t="s">
        <v>232</v>
      </c>
      <c r="E139" s="109">
        <f>E145</f>
        <v>29600</v>
      </c>
      <c r="F139" s="109">
        <f aca="true" t="shared" si="18" ref="F139:M139">F145</f>
        <v>29600</v>
      </c>
      <c r="G139" s="109">
        <f t="shared" si="18"/>
        <v>0</v>
      </c>
      <c r="H139" s="109">
        <f t="shared" si="18"/>
        <v>0</v>
      </c>
      <c r="I139" s="109">
        <f t="shared" si="18"/>
        <v>0</v>
      </c>
      <c r="J139" s="109">
        <f t="shared" si="18"/>
        <v>0</v>
      </c>
      <c r="K139" s="109">
        <f t="shared" si="18"/>
        <v>0</v>
      </c>
      <c r="L139" s="109">
        <f t="shared" si="18"/>
        <v>29600</v>
      </c>
      <c r="M139" s="109">
        <f t="shared" si="18"/>
        <v>0</v>
      </c>
      <c r="N139" s="54"/>
      <c r="O139" s="54"/>
      <c r="P139" s="54"/>
      <c r="Q139" s="54"/>
      <c r="R139" s="54"/>
      <c r="S139" s="54"/>
    </row>
    <row r="140" spans="1:19" s="20" customFormat="1" ht="15" customHeight="1">
      <c r="A140" s="482" t="s">
        <v>2</v>
      </c>
      <c r="B140" s="482" t="s">
        <v>23</v>
      </c>
      <c r="C140" s="459" t="s">
        <v>56</v>
      </c>
      <c r="D140" s="482" t="s">
        <v>14</v>
      </c>
      <c r="E140" s="482" t="s">
        <v>354</v>
      </c>
      <c r="F140" s="474" t="s">
        <v>40</v>
      </c>
      <c r="G140" s="475"/>
      <c r="H140" s="475"/>
      <c r="I140" s="475"/>
      <c r="J140" s="475"/>
      <c r="K140" s="475"/>
      <c r="L140" s="475"/>
      <c r="M140" s="476"/>
      <c r="N140" s="54"/>
      <c r="O140" s="54"/>
      <c r="P140" s="54"/>
      <c r="Q140" s="54"/>
      <c r="R140" s="54"/>
      <c r="S140" s="54"/>
    </row>
    <row r="141" spans="1:19" s="20" customFormat="1" ht="15" customHeight="1">
      <c r="A141" s="485"/>
      <c r="B141" s="485"/>
      <c r="C141" s="460"/>
      <c r="D141" s="485"/>
      <c r="E141" s="485"/>
      <c r="F141" s="470" t="s">
        <v>19</v>
      </c>
      <c r="G141" s="474" t="s">
        <v>5</v>
      </c>
      <c r="H141" s="475"/>
      <c r="I141" s="475"/>
      <c r="J141" s="475"/>
      <c r="K141" s="475"/>
      <c r="L141" s="135"/>
      <c r="M141" s="482" t="s">
        <v>22</v>
      </c>
      <c r="N141" s="54"/>
      <c r="O141" s="54"/>
      <c r="P141" s="54"/>
      <c r="Q141" s="54"/>
      <c r="R141" s="54"/>
      <c r="S141" s="54"/>
    </row>
    <row r="142" spans="1:19" s="20" customFormat="1" ht="64.5" customHeight="1">
      <c r="A142" s="483"/>
      <c r="B142" s="483"/>
      <c r="C142" s="442"/>
      <c r="D142" s="483"/>
      <c r="E142" s="483"/>
      <c r="F142" s="458"/>
      <c r="G142" s="24" t="s">
        <v>237</v>
      </c>
      <c r="H142" s="24" t="s">
        <v>67</v>
      </c>
      <c r="I142" s="24" t="s">
        <v>45</v>
      </c>
      <c r="J142" s="24" t="s">
        <v>57</v>
      </c>
      <c r="K142" s="24" t="s">
        <v>46</v>
      </c>
      <c r="L142" s="130" t="s">
        <v>127</v>
      </c>
      <c r="M142" s="483"/>
      <c r="N142" s="54"/>
      <c r="O142" s="54"/>
      <c r="P142" s="54"/>
      <c r="Q142" s="54"/>
      <c r="R142" s="54"/>
      <c r="S142" s="54"/>
    </row>
    <row r="143" spans="1:13" s="20" customFormat="1" ht="12.75" hidden="1">
      <c r="A143" s="56"/>
      <c r="B143" s="56"/>
      <c r="C143" s="42"/>
      <c r="D143" s="42"/>
      <c r="E143" s="100"/>
      <c r="F143" s="100"/>
      <c r="G143" s="100"/>
      <c r="H143" s="100"/>
      <c r="I143" s="100"/>
      <c r="J143" s="100"/>
      <c r="K143" s="100"/>
      <c r="L143" s="100"/>
      <c r="M143" s="98"/>
    </row>
    <row r="144" spans="1:13" s="20" customFormat="1" ht="12.75">
      <c r="A144" s="52" t="s">
        <v>234</v>
      </c>
      <c r="B144" s="52" t="s">
        <v>189</v>
      </c>
      <c r="C144" s="40"/>
      <c r="D144" s="40">
        <v>3</v>
      </c>
      <c r="E144" s="100">
        <v>4</v>
      </c>
      <c r="F144" s="100">
        <v>5</v>
      </c>
      <c r="G144" s="100">
        <v>6</v>
      </c>
      <c r="H144" s="100">
        <v>7</v>
      </c>
      <c r="I144" s="100">
        <v>8</v>
      </c>
      <c r="J144" s="100">
        <v>9</v>
      </c>
      <c r="K144" s="100">
        <v>10</v>
      </c>
      <c r="L144" s="100">
        <v>11</v>
      </c>
      <c r="M144" s="98">
        <v>12</v>
      </c>
    </row>
    <row r="145" spans="1:13" s="20" customFormat="1" ht="24.75" customHeight="1">
      <c r="A145" s="52"/>
      <c r="B145" s="52" t="s">
        <v>233</v>
      </c>
      <c r="C145" s="40"/>
      <c r="D145" s="40" t="s">
        <v>273</v>
      </c>
      <c r="E145" s="100">
        <v>29600</v>
      </c>
      <c r="F145" s="100">
        <v>29600</v>
      </c>
      <c r="G145" s="100"/>
      <c r="H145" s="100"/>
      <c r="I145" s="100"/>
      <c r="J145" s="100"/>
      <c r="K145" s="100"/>
      <c r="L145" s="100">
        <v>29600</v>
      </c>
      <c r="M145" s="98"/>
    </row>
    <row r="146" spans="1:13" s="22" customFormat="1" ht="24.75" customHeight="1">
      <c r="A146" s="486" t="s">
        <v>235</v>
      </c>
      <c r="B146" s="471"/>
      <c r="C146" s="471"/>
      <c r="D146" s="472"/>
      <c r="E146" s="102">
        <f>E139+E135+E132+E130+E128+E115+E112+E77+E74+E71+E67+E63+E54+E39+E36+E29+E23+E12+E21</f>
        <v>13102892</v>
      </c>
      <c r="F146" s="102">
        <f aca="true" t="shared" si="19" ref="F146:M146">F139+F135+F132+F130+F128+F115+F112+F77+F74+F71+F67+F63+F54+F39+F36+F29+F23+F12+F21</f>
        <v>9628204</v>
      </c>
      <c r="G146" s="102">
        <f t="shared" si="19"/>
        <v>4552224</v>
      </c>
      <c r="H146" s="102">
        <f t="shared" si="19"/>
        <v>909283</v>
      </c>
      <c r="I146" s="102">
        <f t="shared" si="19"/>
        <v>78880</v>
      </c>
      <c r="J146" s="102">
        <f t="shared" si="19"/>
        <v>280000</v>
      </c>
      <c r="K146" s="102">
        <f t="shared" si="19"/>
        <v>0</v>
      </c>
      <c r="L146" s="102">
        <f t="shared" si="19"/>
        <v>3807817</v>
      </c>
      <c r="M146" s="102">
        <f t="shared" si="19"/>
        <v>3474688</v>
      </c>
    </row>
    <row r="147" ht="12.75">
      <c r="A147" s="85"/>
    </row>
    <row r="148" ht="12.75">
      <c r="A148" s="86"/>
    </row>
    <row r="149" spans="1:13" ht="12.75">
      <c r="A149" s="5"/>
      <c r="J149" s="505" t="s">
        <v>366</v>
      </c>
      <c r="K149" s="505"/>
      <c r="L149" s="505"/>
      <c r="M149" s="505"/>
    </row>
    <row r="150" spans="1:13" ht="12.75">
      <c r="A150" s="5"/>
      <c r="J150" s="505"/>
      <c r="K150" s="505"/>
      <c r="L150" s="505"/>
      <c r="M150" s="505"/>
    </row>
    <row r="151" spans="1:13" ht="12.75">
      <c r="A151" s="5"/>
      <c r="J151" s="505" t="s">
        <v>367</v>
      </c>
      <c r="K151" s="505"/>
      <c r="L151" s="505"/>
      <c r="M151" s="50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  <row r="212" ht="12.75">
      <c r="A212" s="5"/>
    </row>
    <row r="213" ht="12.75">
      <c r="A213" s="5"/>
    </row>
    <row r="214" ht="12.75">
      <c r="A214" s="5"/>
    </row>
    <row r="215" ht="12.75">
      <c r="A215" s="5"/>
    </row>
    <row r="216" ht="12.75">
      <c r="A216" s="5"/>
    </row>
    <row r="217" ht="12.75">
      <c r="A217" s="5"/>
    </row>
    <row r="218" ht="12.75">
      <c r="A218" s="5"/>
    </row>
    <row r="219" ht="12.75">
      <c r="A219" s="5"/>
    </row>
    <row r="220" ht="12.75">
      <c r="A220" s="5"/>
    </row>
    <row r="221" ht="12.75">
      <c r="A221" s="5"/>
    </row>
    <row r="222" ht="12.75">
      <c r="A222" s="5"/>
    </row>
    <row r="223" ht="12.75">
      <c r="A223" s="5"/>
    </row>
    <row r="224" ht="12.75">
      <c r="A224" s="5"/>
    </row>
    <row r="225" ht="12.75">
      <c r="A225" s="5"/>
    </row>
    <row r="226" ht="12.75">
      <c r="A226" s="5"/>
    </row>
    <row r="227" ht="12.75">
      <c r="A227" s="5"/>
    </row>
    <row r="228" ht="12.75">
      <c r="A228" s="5"/>
    </row>
    <row r="229" ht="12.75">
      <c r="A229" s="5"/>
    </row>
    <row r="230" ht="12.75">
      <c r="A230" s="5"/>
    </row>
    <row r="231" ht="12.75">
      <c r="A231" s="5"/>
    </row>
    <row r="232" ht="12.75">
      <c r="A232" s="5"/>
    </row>
    <row r="233" ht="12.75">
      <c r="A233" s="5"/>
    </row>
    <row r="234" ht="12.75">
      <c r="A234" s="5"/>
    </row>
    <row r="235" ht="12.75">
      <c r="A235" s="5"/>
    </row>
    <row r="236" ht="12.75">
      <c r="A236" s="5"/>
    </row>
    <row r="237" ht="12.75">
      <c r="A237" s="5"/>
    </row>
    <row r="238" ht="12.75">
      <c r="A238" s="5"/>
    </row>
    <row r="239" ht="12.75">
      <c r="A239" s="5"/>
    </row>
    <row r="240" ht="12.75">
      <c r="A240" s="5"/>
    </row>
    <row r="241" ht="12.75">
      <c r="A241" s="5"/>
    </row>
    <row r="242" ht="12.75">
      <c r="A242" s="5"/>
    </row>
    <row r="243" ht="12.75">
      <c r="A243" s="5"/>
    </row>
    <row r="244" ht="12.75">
      <c r="A244" s="5"/>
    </row>
    <row r="245" ht="12.75">
      <c r="A245" s="5"/>
    </row>
    <row r="246" ht="12.75">
      <c r="A246" s="5"/>
    </row>
    <row r="247" ht="12.75">
      <c r="A247" s="5"/>
    </row>
    <row r="248" ht="12.75">
      <c r="A248" s="5"/>
    </row>
    <row r="249" ht="12.75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  <row r="258" ht="12.75">
      <c r="A258" s="5"/>
    </row>
    <row r="259" ht="12.75">
      <c r="A259" s="5"/>
    </row>
    <row r="260" ht="12.75">
      <c r="A260" s="5"/>
    </row>
    <row r="261" ht="12.75">
      <c r="A261" s="5"/>
    </row>
    <row r="262" ht="12.75">
      <c r="A262" s="5"/>
    </row>
    <row r="263" ht="12.75">
      <c r="A263" s="5"/>
    </row>
    <row r="264" ht="12.75">
      <c r="A264" s="5"/>
    </row>
    <row r="265" ht="12.75">
      <c r="A265" s="5"/>
    </row>
    <row r="266" ht="12.75">
      <c r="A266" s="5"/>
    </row>
    <row r="267" ht="12.75">
      <c r="A267" s="5"/>
    </row>
    <row r="268" ht="12.75">
      <c r="A268" s="5"/>
    </row>
    <row r="269" ht="12.75">
      <c r="A269" s="5"/>
    </row>
    <row r="270" ht="12.75">
      <c r="A270" s="5"/>
    </row>
    <row r="271" ht="12.75">
      <c r="A271" s="5"/>
    </row>
    <row r="272" ht="12.75">
      <c r="A272" s="5"/>
    </row>
    <row r="273" ht="12.75">
      <c r="A273" s="5"/>
    </row>
    <row r="274" ht="12.75">
      <c r="A274" s="5"/>
    </row>
    <row r="275" ht="12.75">
      <c r="A275" s="5"/>
    </row>
    <row r="276" ht="12.75">
      <c r="A276" s="5"/>
    </row>
    <row r="277" ht="12.75">
      <c r="A277" s="5"/>
    </row>
    <row r="278" ht="12.75">
      <c r="A278" s="5"/>
    </row>
    <row r="279" ht="12.75">
      <c r="A279" s="5"/>
    </row>
    <row r="280" ht="12.75">
      <c r="A280" s="5"/>
    </row>
    <row r="281" ht="12.75">
      <c r="A281" s="5"/>
    </row>
    <row r="282" ht="12.75">
      <c r="A282" s="5"/>
    </row>
    <row r="283" ht="12.75">
      <c r="A283" s="5"/>
    </row>
    <row r="284" ht="12.75">
      <c r="A284" s="5"/>
    </row>
    <row r="285" ht="12.75">
      <c r="A285" s="5"/>
    </row>
    <row r="286" ht="12.75">
      <c r="A286" s="5"/>
    </row>
    <row r="287" ht="12.75">
      <c r="A287" s="5"/>
    </row>
    <row r="288" ht="12.75">
      <c r="A288" s="5"/>
    </row>
    <row r="289" ht="12.75">
      <c r="A289" s="5"/>
    </row>
    <row r="290" ht="12.75">
      <c r="A290" s="5"/>
    </row>
    <row r="291" ht="12.75">
      <c r="A291" s="5"/>
    </row>
    <row r="292" ht="12.75">
      <c r="A292" s="5"/>
    </row>
    <row r="293" ht="12.75">
      <c r="A293" s="5"/>
    </row>
    <row r="294" ht="12.75">
      <c r="A294" s="5"/>
    </row>
    <row r="295" ht="12.75">
      <c r="A295" s="5"/>
    </row>
    <row r="296" ht="12.75">
      <c r="A296" s="5"/>
    </row>
    <row r="297" ht="12.75">
      <c r="A297" s="5"/>
    </row>
    <row r="298" ht="12.75">
      <c r="A298" s="5"/>
    </row>
    <row r="299" ht="12.75">
      <c r="A299" s="5"/>
    </row>
    <row r="300" ht="12.75">
      <c r="A300" s="5"/>
    </row>
    <row r="301" ht="12.75">
      <c r="A301" s="5"/>
    </row>
    <row r="302" ht="12.75">
      <c r="A302" s="5"/>
    </row>
    <row r="303" ht="12.75">
      <c r="A303" s="5"/>
    </row>
    <row r="304" ht="12.75">
      <c r="A304" s="5"/>
    </row>
    <row r="305" ht="12.75">
      <c r="A305" s="5"/>
    </row>
    <row r="306" ht="12.75">
      <c r="A306" s="5"/>
    </row>
    <row r="307" ht="12.75">
      <c r="A307" s="5"/>
    </row>
    <row r="308" ht="12.75">
      <c r="A308" s="5"/>
    </row>
    <row r="309" ht="12.75">
      <c r="A309" s="5"/>
    </row>
    <row r="310" ht="12.75">
      <c r="A310" s="5"/>
    </row>
    <row r="311" ht="12.75">
      <c r="A311" s="5"/>
    </row>
    <row r="312" ht="12.75">
      <c r="A312" s="5"/>
    </row>
    <row r="313" ht="12.75">
      <c r="A313" s="5"/>
    </row>
    <row r="314" ht="12.75">
      <c r="A314" s="5"/>
    </row>
    <row r="315" ht="12.75">
      <c r="A315" s="5"/>
    </row>
    <row r="316" ht="12.75">
      <c r="A316" s="5"/>
    </row>
    <row r="317" ht="12.75">
      <c r="A317" s="5"/>
    </row>
    <row r="318" ht="12.75">
      <c r="A318" s="5"/>
    </row>
    <row r="319" ht="12.75">
      <c r="A319" s="5"/>
    </row>
    <row r="320" ht="12.75">
      <c r="A320" s="5"/>
    </row>
    <row r="321" ht="12.75">
      <c r="A321" s="5"/>
    </row>
    <row r="322" ht="12.75">
      <c r="A322" s="5"/>
    </row>
    <row r="323" ht="12.75">
      <c r="A323" s="5"/>
    </row>
    <row r="324" ht="12.75">
      <c r="A324" s="5"/>
    </row>
    <row r="325" ht="12.75">
      <c r="A325" s="5"/>
    </row>
    <row r="326" ht="12.75">
      <c r="A326" s="5"/>
    </row>
    <row r="327" ht="12.75">
      <c r="A327" s="5"/>
    </row>
    <row r="328" ht="12.75">
      <c r="A328" s="5"/>
    </row>
    <row r="329" ht="12.75">
      <c r="A329" s="5"/>
    </row>
    <row r="330" ht="12.75">
      <c r="A330" s="5"/>
    </row>
    <row r="331" ht="12.75">
      <c r="A331" s="5"/>
    </row>
    <row r="332" ht="12.75">
      <c r="A332" s="5"/>
    </row>
    <row r="333" ht="12.75">
      <c r="A333" s="5"/>
    </row>
    <row r="334" ht="12.75">
      <c r="A334" s="5"/>
    </row>
    <row r="335" ht="12.75">
      <c r="A335" s="5"/>
    </row>
    <row r="336" ht="12.75">
      <c r="A336" s="5"/>
    </row>
    <row r="337" ht="12.75">
      <c r="A337" s="5"/>
    </row>
    <row r="338" ht="12.75">
      <c r="A338" s="5"/>
    </row>
    <row r="339" ht="12.75">
      <c r="A339" s="5"/>
    </row>
    <row r="340" ht="12.75">
      <c r="A340" s="5"/>
    </row>
    <row r="341" ht="12.75">
      <c r="A341" s="5"/>
    </row>
    <row r="342" ht="12.75">
      <c r="A342" s="5"/>
    </row>
    <row r="343" ht="12.75">
      <c r="A343" s="5"/>
    </row>
    <row r="344" ht="12.75">
      <c r="A344" s="5"/>
    </row>
    <row r="345" ht="12.75">
      <c r="A345" s="5"/>
    </row>
    <row r="346" ht="12.75">
      <c r="A346" s="5"/>
    </row>
    <row r="347" ht="12.75">
      <c r="A347" s="5"/>
    </row>
    <row r="348" ht="12.75">
      <c r="A348" s="5"/>
    </row>
    <row r="349" ht="12.75">
      <c r="A349" s="5"/>
    </row>
    <row r="350" ht="12.75">
      <c r="A350" s="5"/>
    </row>
    <row r="351" ht="12.75">
      <c r="A351" s="5"/>
    </row>
    <row r="352" ht="12.75">
      <c r="A352" s="5"/>
    </row>
    <row r="353" ht="12.75">
      <c r="A353" s="5"/>
    </row>
    <row r="354" ht="12.75">
      <c r="A354" s="5"/>
    </row>
    <row r="355" ht="12.75">
      <c r="A355" s="5"/>
    </row>
    <row r="356" ht="12.75">
      <c r="A356" s="5"/>
    </row>
    <row r="357" ht="12.75">
      <c r="A357" s="5"/>
    </row>
    <row r="358" ht="12.75">
      <c r="A358" s="5"/>
    </row>
    <row r="359" ht="12.75">
      <c r="A359" s="5"/>
    </row>
    <row r="360" ht="12.75">
      <c r="A360" s="5"/>
    </row>
    <row r="361" ht="12.75">
      <c r="A361" s="5"/>
    </row>
    <row r="362" ht="12.75">
      <c r="A362" s="5"/>
    </row>
    <row r="363" ht="12.75">
      <c r="A363" s="5"/>
    </row>
    <row r="364" ht="12.75">
      <c r="A364" s="5"/>
    </row>
    <row r="365" ht="12.75">
      <c r="A365" s="5"/>
    </row>
    <row r="366" ht="12.75">
      <c r="A366" s="5"/>
    </row>
    <row r="367" ht="12.75">
      <c r="A367" s="5"/>
    </row>
    <row r="368" ht="12.75">
      <c r="A368" s="5"/>
    </row>
    <row r="369" ht="12.75">
      <c r="A369" s="5"/>
    </row>
    <row r="370" ht="12.75">
      <c r="A370" s="5"/>
    </row>
    <row r="371" ht="12.75">
      <c r="A371" s="5"/>
    </row>
    <row r="372" ht="12.75">
      <c r="A372" s="5"/>
    </row>
    <row r="373" ht="12.75">
      <c r="A373" s="5"/>
    </row>
    <row r="374" ht="12.75">
      <c r="A374" s="5"/>
    </row>
    <row r="375" ht="12.75">
      <c r="A375" s="5"/>
    </row>
    <row r="376" ht="12.75">
      <c r="A376" s="5"/>
    </row>
    <row r="377" ht="12.75">
      <c r="A377" s="5"/>
    </row>
    <row r="378" ht="12.75">
      <c r="A378" s="5"/>
    </row>
    <row r="379" ht="12.75">
      <c r="A379" s="5"/>
    </row>
    <row r="380" ht="12.75">
      <c r="A380" s="5"/>
    </row>
    <row r="381" ht="12.75">
      <c r="A381" s="5"/>
    </row>
    <row r="382" ht="12.75">
      <c r="A382" s="5"/>
    </row>
    <row r="383" ht="12.75">
      <c r="A383" s="5"/>
    </row>
    <row r="384" ht="12.75">
      <c r="A384" s="5"/>
    </row>
    <row r="385" ht="12.75">
      <c r="A385" s="5"/>
    </row>
    <row r="386" ht="12.75">
      <c r="A386" s="5"/>
    </row>
    <row r="387" ht="12.75">
      <c r="A387" s="5"/>
    </row>
    <row r="388" ht="12.75">
      <c r="A388" s="5"/>
    </row>
    <row r="389" ht="12.75">
      <c r="A389" s="5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  <row r="489" ht="12.75">
      <c r="A489" s="5"/>
    </row>
    <row r="490" ht="12.75">
      <c r="A490" s="5"/>
    </row>
    <row r="491" ht="12.75">
      <c r="A491" s="5"/>
    </row>
    <row r="492" ht="12.75">
      <c r="A492" s="5"/>
    </row>
    <row r="493" ht="12.75">
      <c r="A493" s="5"/>
    </row>
    <row r="494" ht="12.75">
      <c r="A494" s="5"/>
    </row>
    <row r="495" ht="12.75">
      <c r="A495" s="5"/>
    </row>
    <row r="496" ht="12.75">
      <c r="A496" s="5"/>
    </row>
    <row r="497" ht="12.75">
      <c r="A497" s="5"/>
    </row>
    <row r="498" ht="12.75">
      <c r="A498" s="5"/>
    </row>
    <row r="499" ht="12.75">
      <c r="A499" s="5"/>
    </row>
    <row r="500" ht="12.75">
      <c r="A500" s="5"/>
    </row>
    <row r="501" ht="12.75">
      <c r="A501" s="5"/>
    </row>
    <row r="502" ht="12.75">
      <c r="A502" s="5"/>
    </row>
    <row r="503" ht="12.75">
      <c r="A503" s="5"/>
    </row>
    <row r="504" ht="12.75">
      <c r="A504" s="5"/>
    </row>
    <row r="505" ht="12.75">
      <c r="A505" s="5"/>
    </row>
    <row r="506" ht="12.75">
      <c r="A506" s="5"/>
    </row>
    <row r="507" ht="12.75">
      <c r="A507" s="5"/>
    </row>
    <row r="508" ht="12.75">
      <c r="A508" s="5"/>
    </row>
    <row r="509" ht="12.75">
      <c r="A509" s="5"/>
    </row>
    <row r="510" ht="12.75">
      <c r="A510" s="5"/>
    </row>
    <row r="511" ht="12.75">
      <c r="A511" s="5"/>
    </row>
    <row r="512" ht="12.75">
      <c r="A512" s="5"/>
    </row>
    <row r="513" ht="12.75">
      <c r="A513" s="5"/>
    </row>
    <row r="514" ht="12.75">
      <c r="A514" s="5"/>
    </row>
    <row r="515" ht="12.75">
      <c r="A515" s="5"/>
    </row>
    <row r="516" ht="12.75">
      <c r="A516" s="5"/>
    </row>
    <row r="517" ht="12.75">
      <c r="A517" s="5"/>
    </row>
    <row r="518" ht="12.75">
      <c r="A518" s="5"/>
    </row>
    <row r="519" ht="12.75">
      <c r="A519" s="5"/>
    </row>
    <row r="520" ht="12.75">
      <c r="A520" s="5"/>
    </row>
    <row r="521" ht="12.75">
      <c r="A521" s="5"/>
    </row>
    <row r="522" ht="12.75">
      <c r="A522" s="5"/>
    </row>
    <row r="523" ht="12.75">
      <c r="A523" s="5"/>
    </row>
    <row r="524" ht="12.75">
      <c r="A524" s="5"/>
    </row>
    <row r="525" ht="12.75">
      <c r="A525" s="5"/>
    </row>
    <row r="526" ht="12.75">
      <c r="A526" s="5"/>
    </row>
    <row r="527" ht="12.75">
      <c r="A527" s="5"/>
    </row>
    <row r="528" ht="12.75">
      <c r="A528" s="5"/>
    </row>
    <row r="529" ht="12.75">
      <c r="A529" s="5"/>
    </row>
    <row r="530" ht="12.75">
      <c r="A530" s="5"/>
    </row>
    <row r="531" ht="12.75">
      <c r="A531" s="5"/>
    </row>
    <row r="532" ht="12.75">
      <c r="A532" s="5"/>
    </row>
    <row r="533" ht="12.75">
      <c r="A533" s="5"/>
    </row>
    <row r="534" ht="12.75">
      <c r="A534" s="5"/>
    </row>
    <row r="535" ht="12.75">
      <c r="A535" s="5"/>
    </row>
    <row r="536" ht="12.75">
      <c r="A536" s="5"/>
    </row>
    <row r="537" ht="12.75">
      <c r="A537" s="5"/>
    </row>
    <row r="538" ht="12.75">
      <c r="A538" s="5"/>
    </row>
    <row r="539" ht="12.75">
      <c r="A539" s="5"/>
    </row>
    <row r="540" ht="12.75">
      <c r="A540" s="5"/>
    </row>
    <row r="541" ht="12.75">
      <c r="A541" s="5"/>
    </row>
    <row r="542" ht="12.75">
      <c r="A542" s="5"/>
    </row>
    <row r="543" ht="12.75">
      <c r="A543" s="5"/>
    </row>
    <row r="544" ht="12.75">
      <c r="A544" s="5"/>
    </row>
    <row r="545" ht="12.75">
      <c r="A545" s="5"/>
    </row>
    <row r="546" ht="12.75">
      <c r="A546" s="5"/>
    </row>
    <row r="547" ht="12.75">
      <c r="A547" s="5"/>
    </row>
    <row r="548" ht="12.75">
      <c r="A548" s="5"/>
    </row>
    <row r="549" ht="12.75">
      <c r="A549" s="5"/>
    </row>
    <row r="550" ht="12.75">
      <c r="A550" s="5"/>
    </row>
    <row r="551" ht="12.75">
      <c r="A551" s="5"/>
    </row>
    <row r="552" ht="12.75">
      <c r="A552" s="5"/>
    </row>
    <row r="553" ht="12.75">
      <c r="A553" s="5"/>
    </row>
    <row r="554" ht="12.75">
      <c r="A554" s="5"/>
    </row>
    <row r="555" ht="12.75">
      <c r="A555" s="5"/>
    </row>
    <row r="556" ht="12.75">
      <c r="A556" s="5"/>
    </row>
    <row r="557" ht="12.75">
      <c r="A557" s="5"/>
    </row>
    <row r="558" ht="12.75">
      <c r="A558" s="5"/>
    </row>
    <row r="559" ht="12.75">
      <c r="A559" s="5"/>
    </row>
    <row r="560" ht="12.75">
      <c r="A560" s="5"/>
    </row>
    <row r="561" ht="12.75">
      <c r="A561" s="5"/>
    </row>
    <row r="562" ht="12.75">
      <c r="A562" s="5"/>
    </row>
    <row r="563" ht="12.75">
      <c r="A563" s="5"/>
    </row>
    <row r="564" ht="12.75">
      <c r="A564" s="5"/>
    </row>
    <row r="565" ht="12.75">
      <c r="A565" s="5"/>
    </row>
    <row r="566" ht="12.75">
      <c r="A566" s="5"/>
    </row>
    <row r="567" ht="12.75">
      <c r="A567" s="5"/>
    </row>
    <row r="568" ht="12.75">
      <c r="A568" s="5"/>
    </row>
    <row r="569" ht="12.75">
      <c r="A569" s="5"/>
    </row>
    <row r="570" ht="12.75">
      <c r="A570" s="5"/>
    </row>
    <row r="571" ht="12.75">
      <c r="A571" s="5"/>
    </row>
    <row r="572" ht="12.75">
      <c r="A572" s="5"/>
    </row>
    <row r="573" ht="12.75">
      <c r="A573" s="5"/>
    </row>
    <row r="574" ht="12.75">
      <c r="A574" s="5"/>
    </row>
    <row r="575" ht="12.75">
      <c r="A575" s="5"/>
    </row>
    <row r="576" ht="12.75">
      <c r="A576" s="5"/>
    </row>
    <row r="577" ht="12.75">
      <c r="A577" s="5"/>
    </row>
    <row r="578" ht="12.75">
      <c r="A578" s="5"/>
    </row>
    <row r="579" ht="12.75">
      <c r="A579" s="5"/>
    </row>
    <row r="580" ht="12.75">
      <c r="A580" s="5"/>
    </row>
    <row r="581" ht="12.75">
      <c r="A581" s="5"/>
    </row>
    <row r="582" ht="12.75">
      <c r="A582" s="5"/>
    </row>
    <row r="583" ht="12.75">
      <c r="A583" s="5"/>
    </row>
    <row r="584" ht="12.75">
      <c r="A584" s="5"/>
    </row>
    <row r="585" ht="12.75">
      <c r="A585" s="5"/>
    </row>
    <row r="586" ht="12.75">
      <c r="A586" s="5"/>
    </row>
    <row r="587" ht="12.75">
      <c r="A587" s="5"/>
    </row>
    <row r="588" ht="12.75">
      <c r="A588" s="5"/>
    </row>
    <row r="589" ht="12.75">
      <c r="A589" s="5"/>
    </row>
    <row r="590" ht="12.75">
      <c r="A590" s="5"/>
    </row>
    <row r="591" ht="12.75">
      <c r="A591" s="5"/>
    </row>
    <row r="592" ht="12.75">
      <c r="A592" s="5"/>
    </row>
    <row r="593" ht="12.75">
      <c r="A593" s="5"/>
    </row>
    <row r="594" ht="12.75">
      <c r="A594" s="5"/>
    </row>
    <row r="595" ht="12.75">
      <c r="A595" s="5"/>
    </row>
    <row r="596" ht="12.75">
      <c r="A596" s="5"/>
    </row>
    <row r="597" ht="12.75">
      <c r="A597" s="5"/>
    </row>
    <row r="598" ht="12.75">
      <c r="A598" s="5"/>
    </row>
    <row r="599" ht="12.75">
      <c r="A599" s="5"/>
    </row>
    <row r="600" ht="12.75">
      <c r="A600" s="5"/>
    </row>
    <row r="601" ht="12.75">
      <c r="A601" s="5"/>
    </row>
    <row r="602" ht="12.75">
      <c r="A602" s="5"/>
    </row>
    <row r="603" ht="12.75">
      <c r="A603" s="5"/>
    </row>
    <row r="604" ht="12.75">
      <c r="A604" s="5"/>
    </row>
    <row r="605" ht="12.75">
      <c r="A605" s="5"/>
    </row>
    <row r="606" ht="12.75">
      <c r="A606" s="5"/>
    </row>
    <row r="607" ht="12.75">
      <c r="A607" s="5"/>
    </row>
    <row r="608" ht="12.75">
      <c r="A608" s="5"/>
    </row>
    <row r="609" ht="12.75">
      <c r="A609" s="5"/>
    </row>
    <row r="610" ht="12.75">
      <c r="A610" s="5"/>
    </row>
    <row r="611" ht="12.75">
      <c r="A611" s="5"/>
    </row>
    <row r="612" ht="12.75">
      <c r="A612" s="5"/>
    </row>
    <row r="613" ht="12.75">
      <c r="A613" s="5"/>
    </row>
    <row r="614" ht="12.75">
      <c r="A614" s="5"/>
    </row>
    <row r="615" ht="12.75">
      <c r="A615" s="5"/>
    </row>
    <row r="616" ht="12.75">
      <c r="A616" s="5"/>
    </row>
    <row r="617" ht="12.75">
      <c r="A617" s="5"/>
    </row>
    <row r="618" ht="12.75">
      <c r="A618" s="5"/>
    </row>
    <row r="619" ht="12.75">
      <c r="A619" s="5"/>
    </row>
    <row r="620" ht="12.75">
      <c r="A620" s="5"/>
    </row>
    <row r="621" ht="12.75">
      <c r="A621" s="5"/>
    </row>
    <row r="622" ht="12.75">
      <c r="A622" s="5"/>
    </row>
    <row r="623" ht="12.75">
      <c r="A623" s="5"/>
    </row>
    <row r="624" ht="12.75">
      <c r="A624" s="5"/>
    </row>
    <row r="625" ht="12.75">
      <c r="A625" s="5"/>
    </row>
    <row r="626" ht="12.75">
      <c r="A626" s="5"/>
    </row>
    <row r="627" ht="12.75">
      <c r="A627" s="5"/>
    </row>
    <row r="628" ht="12.75">
      <c r="A628" s="5"/>
    </row>
    <row r="629" ht="12.75">
      <c r="A629" s="5"/>
    </row>
    <row r="630" ht="12.75">
      <c r="A630" s="5"/>
    </row>
    <row r="631" ht="12.75">
      <c r="A631" s="5"/>
    </row>
    <row r="632" ht="12.75">
      <c r="A632" s="5"/>
    </row>
    <row r="633" ht="12.75">
      <c r="A633" s="5"/>
    </row>
    <row r="634" ht="12.75">
      <c r="A634" s="5"/>
    </row>
    <row r="635" ht="12.75">
      <c r="A635" s="5"/>
    </row>
    <row r="636" ht="12.75">
      <c r="A636" s="5"/>
    </row>
    <row r="637" ht="12.75">
      <c r="A637" s="5"/>
    </row>
    <row r="638" ht="12.75">
      <c r="A638" s="5"/>
    </row>
    <row r="639" ht="12.75">
      <c r="A639" s="5"/>
    </row>
    <row r="640" ht="12.75">
      <c r="A640" s="5"/>
    </row>
    <row r="641" ht="12.75">
      <c r="A641" s="5"/>
    </row>
    <row r="642" ht="12.75">
      <c r="A642" s="5"/>
    </row>
    <row r="643" ht="12.75">
      <c r="A643" s="5"/>
    </row>
    <row r="644" ht="12.75">
      <c r="A644" s="5"/>
    </row>
    <row r="645" ht="12.75">
      <c r="A645" s="5"/>
    </row>
    <row r="646" ht="12.75">
      <c r="A646" s="5"/>
    </row>
    <row r="647" ht="12.75">
      <c r="A647" s="5"/>
    </row>
    <row r="648" ht="12.75">
      <c r="A648" s="5"/>
    </row>
    <row r="649" ht="12.75">
      <c r="A649" s="5"/>
    </row>
    <row r="650" ht="12.75">
      <c r="A650" s="5"/>
    </row>
    <row r="651" ht="12.75">
      <c r="A651" s="5"/>
    </row>
    <row r="652" ht="12.75">
      <c r="A652" s="5"/>
    </row>
    <row r="653" ht="12.75">
      <c r="A653" s="5"/>
    </row>
    <row r="654" ht="12.75">
      <c r="A654" s="5"/>
    </row>
    <row r="655" ht="12.75">
      <c r="A655" s="5"/>
    </row>
    <row r="656" ht="12.75">
      <c r="A656" s="5"/>
    </row>
    <row r="657" ht="12.75">
      <c r="A657" s="5"/>
    </row>
    <row r="658" ht="12.75">
      <c r="A658" s="5"/>
    </row>
    <row r="659" ht="12.75">
      <c r="A659" s="5"/>
    </row>
    <row r="660" ht="12.75">
      <c r="A660" s="5"/>
    </row>
    <row r="661" ht="12.75">
      <c r="A661" s="5"/>
    </row>
    <row r="662" ht="12.75">
      <c r="A662" s="5"/>
    </row>
    <row r="663" ht="12.75">
      <c r="A663" s="5"/>
    </row>
    <row r="664" ht="12.75">
      <c r="A664" s="5"/>
    </row>
    <row r="665" ht="12.75">
      <c r="A665" s="5"/>
    </row>
    <row r="666" ht="12.75">
      <c r="A666" s="5"/>
    </row>
    <row r="667" ht="12.75">
      <c r="A667" s="5"/>
    </row>
    <row r="668" ht="12.75">
      <c r="A668" s="5"/>
    </row>
    <row r="669" ht="12.75">
      <c r="A669" s="5"/>
    </row>
    <row r="670" ht="12.75">
      <c r="A670" s="5"/>
    </row>
    <row r="671" ht="12.75">
      <c r="A671" s="5"/>
    </row>
    <row r="672" ht="12.75">
      <c r="A672" s="5"/>
    </row>
    <row r="673" ht="12.75">
      <c r="A673" s="5"/>
    </row>
    <row r="674" ht="12.75">
      <c r="A674" s="5"/>
    </row>
    <row r="675" ht="12.75">
      <c r="A675" s="5"/>
    </row>
    <row r="676" ht="12.75">
      <c r="A676" s="5"/>
    </row>
    <row r="677" ht="12.75">
      <c r="A677" s="5"/>
    </row>
    <row r="678" ht="12.75">
      <c r="A678" s="5"/>
    </row>
    <row r="679" ht="12.75">
      <c r="A679" s="5"/>
    </row>
    <row r="680" ht="12.75">
      <c r="A680" s="5"/>
    </row>
    <row r="681" ht="12.75">
      <c r="A681" s="5"/>
    </row>
    <row r="682" ht="12.75">
      <c r="A682" s="5"/>
    </row>
    <row r="683" ht="12.75">
      <c r="A683" s="5"/>
    </row>
    <row r="684" ht="12.75">
      <c r="A684" s="5"/>
    </row>
    <row r="685" ht="12.75">
      <c r="A685" s="5"/>
    </row>
    <row r="686" ht="12.75">
      <c r="A686" s="5"/>
    </row>
    <row r="687" ht="12.75">
      <c r="A687" s="5"/>
    </row>
    <row r="688" ht="12.75">
      <c r="A688" s="5"/>
    </row>
    <row r="689" ht="12.75">
      <c r="A689" s="5"/>
    </row>
    <row r="690" ht="12.75">
      <c r="A690" s="5"/>
    </row>
    <row r="691" ht="12.75">
      <c r="A691" s="5"/>
    </row>
    <row r="692" ht="12.75">
      <c r="A692" s="5"/>
    </row>
    <row r="693" ht="12.75">
      <c r="A693" s="5"/>
    </row>
    <row r="694" ht="12.75">
      <c r="A694" s="5"/>
    </row>
    <row r="695" ht="12.75">
      <c r="A695" s="5"/>
    </row>
    <row r="696" ht="12.75">
      <c r="A696" s="5"/>
    </row>
    <row r="697" ht="12.75">
      <c r="A697" s="5"/>
    </row>
    <row r="698" ht="12.75">
      <c r="A698" s="5"/>
    </row>
    <row r="699" ht="12.75">
      <c r="A699" s="5"/>
    </row>
  </sheetData>
  <mergeCells count="63">
    <mergeCell ref="J149:M149"/>
    <mergeCell ref="J150:M150"/>
    <mergeCell ref="J151:M151"/>
    <mergeCell ref="A140:A142"/>
    <mergeCell ref="F140:M140"/>
    <mergeCell ref="F141:F142"/>
    <mergeCell ref="G141:K141"/>
    <mergeCell ref="M141:M142"/>
    <mergeCell ref="B140:B142"/>
    <mergeCell ref="C140:C142"/>
    <mergeCell ref="D140:D142"/>
    <mergeCell ref="E140:E142"/>
    <mergeCell ref="A121:A123"/>
    <mergeCell ref="B121:B123"/>
    <mergeCell ref="C121:C123"/>
    <mergeCell ref="D121:D123"/>
    <mergeCell ref="E121:E123"/>
    <mergeCell ref="F121:M121"/>
    <mergeCell ref="F122:F123"/>
    <mergeCell ref="G122:K122"/>
    <mergeCell ref="M122:M123"/>
    <mergeCell ref="A102:A104"/>
    <mergeCell ref="B102:B104"/>
    <mergeCell ref="C102:C104"/>
    <mergeCell ref="D102:D104"/>
    <mergeCell ref="A58:A60"/>
    <mergeCell ref="E102:E104"/>
    <mergeCell ref="F102:M102"/>
    <mergeCell ref="F103:F104"/>
    <mergeCell ref="G103:K103"/>
    <mergeCell ref="M103:M104"/>
    <mergeCell ref="F58:M58"/>
    <mergeCell ref="F59:F60"/>
    <mergeCell ref="G59:K59"/>
    <mergeCell ref="M59:M60"/>
    <mergeCell ref="B58:B60"/>
    <mergeCell ref="C58:C60"/>
    <mergeCell ref="D58:D60"/>
    <mergeCell ref="E58:E60"/>
    <mergeCell ref="E30:E32"/>
    <mergeCell ref="F30:M30"/>
    <mergeCell ref="F31:F32"/>
    <mergeCell ref="G31:K31"/>
    <mergeCell ref="M31:M32"/>
    <mergeCell ref="A30:A32"/>
    <mergeCell ref="B30:B32"/>
    <mergeCell ref="C30:C32"/>
    <mergeCell ref="D30:D32"/>
    <mergeCell ref="C8:C10"/>
    <mergeCell ref="A146:D146"/>
    <mergeCell ref="A5:M5"/>
    <mergeCell ref="E8:E10"/>
    <mergeCell ref="A8:A10"/>
    <mergeCell ref="D8:D10"/>
    <mergeCell ref="B8:B10"/>
    <mergeCell ref="F8:M8"/>
    <mergeCell ref="G9:K9"/>
    <mergeCell ref="F9:F10"/>
    <mergeCell ref="I3:M3"/>
    <mergeCell ref="I1:K1"/>
    <mergeCell ref="I2:K2"/>
    <mergeCell ref="M9:M10"/>
    <mergeCell ref="I4:K4"/>
  </mergeCells>
  <printOptions horizontalCentered="1"/>
  <pageMargins left="0.3937007874015748" right="0.3937007874015748" top="0.5118110236220472" bottom="0.7874015748031497" header="0.31496062992125984" footer="0.5118110236220472"/>
  <pageSetup horizontalDpi="600" verticalDpi="600" orientation="landscape" paperSize="9" r:id="rId1"/>
  <headerFooter alignWithMargins="0">
    <oddHeader>&amp;CStrona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workbookViewId="0" topLeftCell="A19">
      <selection activeCell="M20" sqref="M20"/>
    </sheetView>
  </sheetViews>
  <sheetFormatPr defaultColWidth="9.00390625" defaultRowHeight="12.75"/>
  <cols>
    <col min="1" max="1" width="5.625" style="1" customWidth="1"/>
    <col min="2" max="2" width="6.875" style="127" customWidth="1"/>
    <col min="3" max="3" width="7.75390625" style="1" customWidth="1"/>
    <col min="4" max="4" width="5.375" style="1" hidden="1" customWidth="1"/>
    <col min="5" max="5" width="25.625" style="1" customWidth="1"/>
    <col min="6" max="6" width="12.00390625" style="1" customWidth="1"/>
    <col min="7" max="7" width="11.875" style="1" customWidth="1"/>
    <col min="8" max="8" width="11.125" style="1" customWidth="1"/>
    <col min="9" max="9" width="11.75390625" style="1" customWidth="1"/>
    <col min="10" max="10" width="13.125" style="1" customWidth="1"/>
    <col min="11" max="11" width="10.625" style="1" customWidth="1"/>
    <col min="12" max="12" width="16.75390625" style="1" customWidth="1"/>
    <col min="13" max="16384" width="9.125" style="1" customWidth="1"/>
  </cols>
  <sheetData>
    <row r="1" spans="10:12" ht="12.75">
      <c r="J1" s="480" t="s">
        <v>239</v>
      </c>
      <c r="K1" s="480"/>
      <c r="L1" s="480"/>
    </row>
    <row r="2" spans="10:12" ht="12.75">
      <c r="J2" s="531" t="s">
        <v>377</v>
      </c>
      <c r="K2" s="531"/>
      <c r="L2" s="531"/>
    </row>
    <row r="3" spans="10:12" ht="12.75">
      <c r="J3" s="531" t="s">
        <v>240</v>
      </c>
      <c r="K3" s="531"/>
      <c r="L3" s="531"/>
    </row>
    <row r="4" spans="10:12" ht="12.75">
      <c r="J4" s="531" t="s">
        <v>378</v>
      </c>
      <c r="K4" s="531"/>
      <c r="L4" s="531"/>
    </row>
    <row r="5" spans="1:12" ht="18" customHeight="1">
      <c r="A5" s="535" t="s">
        <v>280</v>
      </c>
      <c r="B5" s="535"/>
      <c r="C5" s="535"/>
      <c r="D5" s="535"/>
      <c r="E5" s="535"/>
      <c r="F5" s="535"/>
      <c r="G5" s="535"/>
      <c r="H5" s="535"/>
      <c r="I5" s="535"/>
      <c r="J5" s="535"/>
      <c r="K5" s="535"/>
      <c r="L5" s="535"/>
    </row>
    <row r="6" spans="1:12" s="16" customFormat="1" ht="13.5" customHeight="1">
      <c r="A6" s="536" t="s">
        <v>31</v>
      </c>
      <c r="B6" s="536" t="s">
        <v>2</v>
      </c>
      <c r="C6" s="536" t="s">
        <v>23</v>
      </c>
      <c r="D6" s="536" t="s">
        <v>58</v>
      </c>
      <c r="E6" s="537" t="s">
        <v>62</v>
      </c>
      <c r="F6" s="537" t="s">
        <v>54</v>
      </c>
      <c r="G6" s="537" t="s">
        <v>39</v>
      </c>
      <c r="H6" s="537"/>
      <c r="I6" s="537"/>
      <c r="J6" s="537"/>
      <c r="K6" s="537"/>
      <c r="L6" s="537" t="s">
        <v>59</v>
      </c>
    </row>
    <row r="7" spans="1:12" s="16" customFormat="1" ht="14.25" customHeight="1">
      <c r="A7" s="536"/>
      <c r="B7" s="536"/>
      <c r="C7" s="536"/>
      <c r="D7" s="536"/>
      <c r="E7" s="537"/>
      <c r="F7" s="537"/>
      <c r="G7" s="537" t="s">
        <v>355</v>
      </c>
      <c r="H7" s="537" t="s">
        <v>66</v>
      </c>
      <c r="I7" s="537"/>
      <c r="J7" s="537"/>
      <c r="K7" s="537"/>
      <c r="L7" s="537"/>
    </row>
    <row r="8" spans="1:12" s="16" customFormat="1" ht="15.75" customHeight="1">
      <c r="A8" s="536"/>
      <c r="B8" s="536"/>
      <c r="C8" s="536"/>
      <c r="D8" s="536"/>
      <c r="E8" s="537"/>
      <c r="F8" s="537"/>
      <c r="G8" s="537"/>
      <c r="H8" s="537" t="s">
        <v>60</v>
      </c>
      <c r="I8" s="537" t="s">
        <v>295</v>
      </c>
      <c r="J8" s="537" t="s">
        <v>63</v>
      </c>
      <c r="K8" s="537" t="s">
        <v>52</v>
      </c>
      <c r="L8" s="537"/>
    </row>
    <row r="9" spans="1:12" s="16" customFormat="1" ht="13.5" customHeight="1">
      <c r="A9" s="536"/>
      <c r="B9" s="536"/>
      <c r="C9" s="536"/>
      <c r="D9" s="536"/>
      <c r="E9" s="537"/>
      <c r="F9" s="537"/>
      <c r="G9" s="537"/>
      <c r="H9" s="537"/>
      <c r="I9" s="537"/>
      <c r="J9" s="537"/>
      <c r="K9" s="537"/>
      <c r="L9" s="537"/>
    </row>
    <row r="10" spans="1:12" s="16" customFormat="1" ht="13.5" customHeight="1">
      <c r="A10" s="536"/>
      <c r="B10" s="536"/>
      <c r="C10" s="536"/>
      <c r="D10" s="536"/>
      <c r="E10" s="537"/>
      <c r="F10" s="537"/>
      <c r="G10" s="537"/>
      <c r="H10" s="537"/>
      <c r="I10" s="537"/>
      <c r="J10" s="537"/>
      <c r="K10" s="537"/>
      <c r="L10" s="537"/>
    </row>
    <row r="11" spans="1:12" ht="7.5" customHeight="1">
      <c r="A11" s="140">
        <v>1</v>
      </c>
      <c r="B11" s="156">
        <v>2</v>
      </c>
      <c r="C11" s="140">
        <v>3</v>
      </c>
      <c r="D11" s="140">
        <v>4</v>
      </c>
      <c r="E11" s="140">
        <v>4</v>
      </c>
      <c r="F11" s="140">
        <v>5</v>
      </c>
      <c r="G11" s="140">
        <v>6</v>
      </c>
      <c r="H11" s="140">
        <v>7</v>
      </c>
      <c r="I11" s="140">
        <v>8</v>
      </c>
      <c r="J11" s="140">
        <v>9</v>
      </c>
      <c r="K11" s="140">
        <v>10</v>
      </c>
      <c r="L11" s="140">
        <v>11</v>
      </c>
    </row>
    <row r="12" spans="1:12" s="16" customFormat="1" ht="63.75" customHeight="1">
      <c r="A12" s="510">
        <v>1</v>
      </c>
      <c r="B12" s="524" t="s">
        <v>110</v>
      </c>
      <c r="C12" s="143" t="s">
        <v>126</v>
      </c>
      <c r="D12" s="142"/>
      <c r="E12" s="144" t="s">
        <v>282</v>
      </c>
      <c r="F12" s="261">
        <v>5000000</v>
      </c>
      <c r="G12" s="262">
        <v>220000</v>
      </c>
      <c r="H12" s="261">
        <v>55000</v>
      </c>
      <c r="I12" s="261">
        <v>165000</v>
      </c>
      <c r="J12" s="263" t="s">
        <v>61</v>
      </c>
      <c r="K12" s="261"/>
      <c r="L12" s="145" t="str">
        <f>L13</f>
        <v>Urząd Gminy Sadkowice</v>
      </c>
    </row>
    <row r="13" spans="1:12" ht="21.75" customHeight="1">
      <c r="A13" s="517"/>
      <c r="B13" s="525"/>
      <c r="C13" s="524" t="s">
        <v>132</v>
      </c>
      <c r="D13" s="142"/>
      <c r="E13" s="144" t="s">
        <v>292</v>
      </c>
      <c r="F13" s="261">
        <v>60000</v>
      </c>
      <c r="G13" s="261">
        <v>60000</v>
      </c>
      <c r="H13" s="261"/>
      <c r="I13" s="261">
        <v>60000</v>
      </c>
      <c r="J13" s="263" t="str">
        <f aca="true" t="shared" si="0" ref="J13:J19">J12</f>
        <v>A.      
B.
C.
…</v>
      </c>
      <c r="K13" s="142"/>
      <c r="L13" s="145" t="s">
        <v>238</v>
      </c>
    </row>
    <row r="14" spans="1:12" ht="24" customHeight="1">
      <c r="A14" s="517"/>
      <c r="B14" s="525"/>
      <c r="C14" s="525"/>
      <c r="D14" s="142"/>
      <c r="E14" s="144" t="s">
        <v>356</v>
      </c>
      <c r="F14" s="261">
        <v>26000</v>
      </c>
      <c r="G14" s="261">
        <v>26000</v>
      </c>
      <c r="H14" s="261">
        <v>6500</v>
      </c>
      <c r="I14" s="261">
        <v>19500</v>
      </c>
      <c r="J14" s="263" t="str">
        <f t="shared" si="0"/>
        <v>A.      
B.
C.
…</v>
      </c>
      <c r="K14" s="261"/>
      <c r="L14" s="145" t="str">
        <f>L13</f>
        <v>Urząd Gminy Sadkowice</v>
      </c>
    </row>
    <row r="15" spans="1:12" ht="18.75" customHeight="1">
      <c r="A15" s="511"/>
      <c r="B15" s="526"/>
      <c r="C15" s="526"/>
      <c r="D15" s="142"/>
      <c r="E15" s="144" t="s">
        <v>281</v>
      </c>
      <c r="F15" s="261">
        <v>5000</v>
      </c>
      <c r="G15" s="261">
        <v>5000</v>
      </c>
      <c r="H15" s="261">
        <v>5000</v>
      </c>
      <c r="I15" s="261"/>
      <c r="J15" s="263" t="str">
        <f t="shared" si="0"/>
        <v>A.      
B.
C.
…</v>
      </c>
      <c r="K15" s="142"/>
      <c r="L15" s="145" t="str">
        <f>L13</f>
        <v>Urząd Gminy Sadkowice</v>
      </c>
    </row>
    <row r="16" spans="1:12" ht="17.25" customHeight="1">
      <c r="A16" s="527">
        <v>2</v>
      </c>
      <c r="B16" s="529">
        <v>600</v>
      </c>
      <c r="C16" s="529">
        <v>60016</v>
      </c>
      <c r="D16" s="148"/>
      <c r="E16" s="538" t="s">
        <v>357</v>
      </c>
      <c r="F16" s="540">
        <v>1593300</v>
      </c>
      <c r="G16" s="540">
        <v>1323300</v>
      </c>
      <c r="H16" s="540">
        <v>223300</v>
      </c>
      <c r="I16" s="540">
        <v>1100000</v>
      </c>
      <c r="J16" s="542" t="str">
        <f t="shared" si="0"/>
        <v>A.      
B.
C.
…</v>
      </c>
      <c r="K16" s="510"/>
      <c r="L16" s="527" t="s">
        <v>238</v>
      </c>
    </row>
    <row r="17" spans="1:12" ht="79.5" customHeight="1">
      <c r="A17" s="528"/>
      <c r="B17" s="530"/>
      <c r="C17" s="530"/>
      <c r="D17" s="148"/>
      <c r="E17" s="539"/>
      <c r="F17" s="541"/>
      <c r="G17" s="541"/>
      <c r="H17" s="541"/>
      <c r="I17" s="541"/>
      <c r="J17" s="543"/>
      <c r="K17" s="511"/>
      <c r="L17" s="528"/>
    </row>
    <row r="18" spans="1:12" ht="24" customHeight="1">
      <c r="A18" s="155">
        <v>3</v>
      </c>
      <c r="B18" s="152">
        <v>700</v>
      </c>
      <c r="C18" s="153">
        <v>70005</v>
      </c>
      <c r="D18" s="148"/>
      <c r="E18" s="273" t="s">
        <v>284</v>
      </c>
      <c r="F18" s="149">
        <v>25000</v>
      </c>
      <c r="G18" s="149">
        <v>25000</v>
      </c>
      <c r="H18" s="149">
        <v>25000</v>
      </c>
      <c r="I18" s="149"/>
      <c r="J18" s="263" t="str">
        <f>J16</f>
        <v>A.      
B.
C.
…</v>
      </c>
      <c r="K18" s="262"/>
      <c r="L18" s="148" t="str">
        <f>L16</f>
        <v>Urząd Gminy Sadkowice</v>
      </c>
    </row>
    <row r="19" spans="1:13" ht="24" customHeight="1">
      <c r="A19" s="140">
        <v>4</v>
      </c>
      <c r="B19" s="141">
        <v>750</v>
      </c>
      <c r="C19" s="141">
        <v>75023</v>
      </c>
      <c r="D19" s="140"/>
      <c r="E19" s="273" t="s">
        <v>285</v>
      </c>
      <c r="F19" s="149">
        <v>110000</v>
      </c>
      <c r="G19" s="149">
        <v>60000</v>
      </c>
      <c r="H19" s="264">
        <v>60000</v>
      </c>
      <c r="I19" s="264"/>
      <c r="J19" s="265" t="str">
        <f t="shared" si="0"/>
        <v>A.      
B.
C.
…</v>
      </c>
      <c r="K19" s="264"/>
      <c r="L19" s="149" t="s">
        <v>238</v>
      </c>
      <c r="M19" s="126"/>
    </row>
    <row r="20" spans="1:13" ht="69" customHeight="1">
      <c r="A20" s="510">
        <v>5</v>
      </c>
      <c r="B20" s="512">
        <v>801</v>
      </c>
      <c r="C20" s="519">
        <v>80101</v>
      </c>
      <c r="D20" s="266"/>
      <c r="E20" s="273" t="s">
        <v>358</v>
      </c>
      <c r="F20" s="149">
        <v>1000000</v>
      </c>
      <c r="G20" s="149">
        <v>160000</v>
      </c>
      <c r="H20" s="264">
        <v>160000</v>
      </c>
      <c r="I20" s="264"/>
      <c r="J20" s="265" t="str">
        <f>J19</f>
        <v>A.      
B.
C.
…</v>
      </c>
      <c r="K20" s="264"/>
      <c r="L20" s="149" t="s">
        <v>238</v>
      </c>
      <c r="M20" s="126"/>
    </row>
    <row r="21" spans="1:12" ht="15.75" customHeight="1">
      <c r="A21" s="517"/>
      <c r="B21" s="518"/>
      <c r="C21" s="520"/>
      <c r="D21" s="267"/>
      <c r="E21" s="274" t="s">
        <v>286</v>
      </c>
      <c r="F21" s="268">
        <v>20000</v>
      </c>
      <c r="G21" s="268">
        <v>20000</v>
      </c>
      <c r="H21" s="268">
        <v>20000</v>
      </c>
      <c r="I21" s="258"/>
      <c r="J21" s="269" t="str">
        <f>J20</f>
        <v>A.      
B.
C.
…</v>
      </c>
      <c r="K21" s="258"/>
      <c r="L21" s="151" t="str">
        <f>L20</f>
        <v>Urząd Gminy Sadkowice</v>
      </c>
    </row>
    <row r="22" spans="1:12" ht="36" customHeight="1">
      <c r="A22" s="517"/>
      <c r="B22" s="518"/>
      <c r="C22" s="521"/>
      <c r="D22" s="267"/>
      <c r="E22" s="273" t="s">
        <v>294</v>
      </c>
      <c r="F22" s="262">
        <v>120000</v>
      </c>
      <c r="G22" s="262">
        <v>120000</v>
      </c>
      <c r="H22" s="262">
        <v>120000</v>
      </c>
      <c r="I22" s="262"/>
      <c r="J22" s="265" t="str">
        <f>J21</f>
        <v>A.      
B.
C.
…</v>
      </c>
      <c r="K22" s="140"/>
      <c r="L22" s="149" t="str">
        <f>L21</f>
        <v>Urząd Gminy Sadkowice</v>
      </c>
    </row>
    <row r="23" spans="1:12" ht="18" customHeight="1">
      <c r="A23" s="517"/>
      <c r="B23" s="518"/>
      <c r="C23" s="514">
        <v>80110</v>
      </c>
      <c r="D23" s="140"/>
      <c r="E23" s="273" t="s">
        <v>287</v>
      </c>
      <c r="F23" s="262">
        <v>20000</v>
      </c>
      <c r="G23" s="262">
        <v>20000</v>
      </c>
      <c r="H23" s="262">
        <v>20000</v>
      </c>
      <c r="I23" s="262"/>
      <c r="J23" s="265" t="str">
        <f aca="true" t="shared" si="1" ref="J23:J34">J22</f>
        <v>A.      
B.
C.
…</v>
      </c>
      <c r="K23" s="140"/>
      <c r="L23" s="148" t="s">
        <v>238</v>
      </c>
    </row>
    <row r="24" spans="1:12" ht="35.25" customHeight="1">
      <c r="A24" s="517"/>
      <c r="B24" s="518"/>
      <c r="C24" s="515"/>
      <c r="D24" s="258"/>
      <c r="E24" s="275" t="s">
        <v>359</v>
      </c>
      <c r="F24" s="268">
        <v>85000</v>
      </c>
      <c r="G24" s="268">
        <v>85000</v>
      </c>
      <c r="H24" s="268">
        <v>85000</v>
      </c>
      <c r="I24" s="268"/>
      <c r="J24" s="269" t="str">
        <f t="shared" si="1"/>
        <v>A.      
B.
C.
…</v>
      </c>
      <c r="K24" s="258"/>
      <c r="L24" s="150" t="s">
        <v>267</v>
      </c>
    </row>
    <row r="25" spans="1:12" ht="28.5" customHeight="1">
      <c r="A25" s="517"/>
      <c r="B25" s="518"/>
      <c r="C25" s="515"/>
      <c r="D25" s="267"/>
      <c r="E25" s="273" t="s">
        <v>360</v>
      </c>
      <c r="F25" s="262">
        <v>55000</v>
      </c>
      <c r="G25" s="262">
        <v>55000</v>
      </c>
      <c r="H25" s="262">
        <v>55000</v>
      </c>
      <c r="I25" s="262"/>
      <c r="J25" s="265" t="str">
        <f>J24</f>
        <v>A.      
B.
C.
…</v>
      </c>
      <c r="K25" s="140"/>
      <c r="L25" s="148" t="str">
        <f>L24</f>
        <v>Urzad Gminy Sadkowice</v>
      </c>
    </row>
    <row r="26" spans="1:12" ht="45.75" customHeight="1">
      <c r="A26" s="517"/>
      <c r="B26" s="518"/>
      <c r="C26" s="515"/>
      <c r="D26" s="267"/>
      <c r="E26" s="275" t="s">
        <v>520</v>
      </c>
      <c r="F26" s="270">
        <v>1600000</v>
      </c>
      <c r="G26" s="270">
        <v>820000</v>
      </c>
      <c r="H26" s="268">
        <v>220000</v>
      </c>
      <c r="I26" s="270">
        <v>600000</v>
      </c>
      <c r="J26" s="269" t="str">
        <f>J24</f>
        <v>A.      
B.
C.
…</v>
      </c>
      <c r="K26" s="258"/>
      <c r="L26" s="150" t="s">
        <v>268</v>
      </c>
    </row>
    <row r="27" spans="1:12" ht="26.25" customHeight="1">
      <c r="A27" s="517"/>
      <c r="B27" s="518"/>
      <c r="C27" s="516"/>
      <c r="D27" s="266"/>
      <c r="E27" s="273" t="s">
        <v>293</v>
      </c>
      <c r="F27" s="271">
        <v>3000</v>
      </c>
      <c r="G27" s="271">
        <v>3000</v>
      </c>
      <c r="H27" s="262">
        <v>3000</v>
      </c>
      <c r="I27" s="271"/>
      <c r="J27" s="265" t="str">
        <f t="shared" si="1"/>
        <v>A.      
B.
C.
…</v>
      </c>
      <c r="K27" s="140"/>
      <c r="L27" s="148" t="str">
        <f>L26</f>
        <v>Urząd Gminy Sadkowice           </v>
      </c>
    </row>
    <row r="28" spans="1:12" ht="25.5" customHeight="1">
      <c r="A28" s="517"/>
      <c r="B28" s="518"/>
      <c r="C28" s="522">
        <v>80113</v>
      </c>
      <c r="D28" s="267"/>
      <c r="E28" s="275" t="s">
        <v>288</v>
      </c>
      <c r="F28" s="270">
        <v>25000</v>
      </c>
      <c r="G28" s="270">
        <v>25000</v>
      </c>
      <c r="H28" s="268">
        <v>25000</v>
      </c>
      <c r="I28" s="270"/>
      <c r="J28" s="269" t="str">
        <f t="shared" si="1"/>
        <v>A.      
B.
C.
…</v>
      </c>
      <c r="K28" s="258"/>
      <c r="L28" s="150" t="str">
        <f>L27</f>
        <v>Urząd Gminy Sadkowice           </v>
      </c>
    </row>
    <row r="29" spans="1:12" ht="30" customHeight="1">
      <c r="A29" s="511"/>
      <c r="B29" s="513"/>
      <c r="C29" s="523"/>
      <c r="D29" s="266"/>
      <c r="E29" s="273" t="s">
        <v>289</v>
      </c>
      <c r="F29" s="271">
        <v>145000</v>
      </c>
      <c r="G29" s="271">
        <v>145000</v>
      </c>
      <c r="H29" s="262"/>
      <c r="I29" s="271">
        <v>145000</v>
      </c>
      <c r="J29" s="265" t="str">
        <f>J28</f>
        <v>A.      
B.
C.
…</v>
      </c>
      <c r="K29" s="140"/>
      <c r="L29" s="148" t="str">
        <f>L28</f>
        <v>Urząd Gminy Sadkowice           </v>
      </c>
    </row>
    <row r="30" spans="1:12" ht="28.5" customHeight="1">
      <c r="A30" s="140">
        <v>6</v>
      </c>
      <c r="B30" s="141">
        <v>852</v>
      </c>
      <c r="C30" s="154">
        <v>85219</v>
      </c>
      <c r="D30" s="140"/>
      <c r="E30" s="273" t="s">
        <v>290</v>
      </c>
      <c r="F30" s="262">
        <v>110000</v>
      </c>
      <c r="G30" s="262">
        <v>60000</v>
      </c>
      <c r="H30" s="262">
        <v>60000</v>
      </c>
      <c r="I30" s="262"/>
      <c r="J30" s="265" t="str">
        <f t="shared" si="1"/>
        <v>A.      
B.
C.
…</v>
      </c>
      <c r="K30" s="140"/>
      <c r="L30" s="148" t="s">
        <v>238</v>
      </c>
    </row>
    <row r="31" spans="1:12" ht="27.75" customHeight="1">
      <c r="A31" s="510">
        <v>7</v>
      </c>
      <c r="B31" s="512">
        <v>900</v>
      </c>
      <c r="C31" s="314">
        <v>90015</v>
      </c>
      <c r="D31" s="140"/>
      <c r="E31" s="273" t="s">
        <v>368</v>
      </c>
      <c r="F31" s="262">
        <v>40000</v>
      </c>
      <c r="G31" s="262">
        <v>40000</v>
      </c>
      <c r="H31" s="262">
        <v>40000</v>
      </c>
      <c r="I31" s="262"/>
      <c r="J31" s="265" t="str">
        <f>J30</f>
        <v>A.      
B.
C.
…</v>
      </c>
      <c r="K31" s="140"/>
      <c r="L31" s="148" t="str">
        <f>L30</f>
        <v>Urząd Gminy Sadkowice</v>
      </c>
    </row>
    <row r="32" spans="1:12" ht="90" customHeight="1">
      <c r="A32" s="511"/>
      <c r="B32" s="513"/>
      <c r="C32" s="315"/>
      <c r="D32" s="140"/>
      <c r="E32" s="273" t="s">
        <v>365</v>
      </c>
      <c r="F32" s="262">
        <v>179388</v>
      </c>
      <c r="G32" s="262">
        <v>179388</v>
      </c>
      <c r="H32" s="262">
        <v>125388</v>
      </c>
      <c r="I32" s="262">
        <v>54000</v>
      </c>
      <c r="J32" s="265" t="str">
        <f>J31</f>
        <v>A.      
B.
C.
…</v>
      </c>
      <c r="K32" s="140"/>
      <c r="L32" s="148" t="str">
        <f>L31</f>
        <v>Urząd Gminy Sadkowice</v>
      </c>
    </row>
    <row r="33" spans="1:12" ht="24" customHeight="1">
      <c r="A33" s="510">
        <v>8</v>
      </c>
      <c r="B33" s="512">
        <v>921</v>
      </c>
      <c r="C33" s="314">
        <v>92195</v>
      </c>
      <c r="D33" s="140"/>
      <c r="E33" s="273" t="s">
        <v>369</v>
      </c>
      <c r="F33" s="262">
        <v>359000</v>
      </c>
      <c r="G33" s="262">
        <v>20000</v>
      </c>
      <c r="H33" s="262">
        <v>5000</v>
      </c>
      <c r="I33" s="262">
        <v>15000</v>
      </c>
      <c r="J33" s="265" t="str">
        <f>J31</f>
        <v>A.      
B.
C.
…</v>
      </c>
      <c r="K33" s="262"/>
      <c r="L33" s="148" t="str">
        <f>L31</f>
        <v>Urząd Gminy Sadkowice</v>
      </c>
    </row>
    <row r="34" spans="1:12" ht="22.5" customHeight="1">
      <c r="A34" s="511"/>
      <c r="B34" s="513"/>
      <c r="C34" s="315"/>
      <c r="D34" s="140"/>
      <c r="E34" s="273" t="s">
        <v>291</v>
      </c>
      <c r="F34" s="262">
        <v>3000</v>
      </c>
      <c r="G34" s="262">
        <v>3000</v>
      </c>
      <c r="H34" s="262">
        <v>3000</v>
      </c>
      <c r="I34" s="262"/>
      <c r="J34" s="265" t="str">
        <f t="shared" si="1"/>
        <v>A.      
B.
C.
…</v>
      </c>
      <c r="K34" s="262"/>
      <c r="L34" s="148" t="str">
        <f>L33</f>
        <v>Urząd Gminy Sadkowice</v>
      </c>
    </row>
    <row r="35" spans="1:12" ht="18" customHeight="1">
      <c r="A35" s="532" t="s">
        <v>53</v>
      </c>
      <c r="B35" s="533"/>
      <c r="C35" s="533"/>
      <c r="D35" s="533"/>
      <c r="E35" s="534"/>
      <c r="F35" s="272">
        <f>SUM(F12:F34)</f>
        <v>10583688</v>
      </c>
      <c r="G35" s="272">
        <f>SUM(G12:G34)</f>
        <v>3474688</v>
      </c>
      <c r="H35" s="272">
        <f>SUM(H12:H34)</f>
        <v>1316188</v>
      </c>
      <c r="I35" s="272">
        <f>SUM(I12:I34)</f>
        <v>2158500</v>
      </c>
      <c r="J35" s="272"/>
      <c r="K35" s="272"/>
      <c r="L35" s="141" t="s">
        <v>29</v>
      </c>
    </row>
    <row r="36" spans="1:12" ht="12.75">
      <c r="A36" s="146" t="s">
        <v>34</v>
      </c>
      <c r="B36" s="147"/>
      <c r="C36" s="146"/>
      <c r="D36" s="146"/>
      <c r="E36" s="146"/>
      <c r="F36" s="146"/>
      <c r="G36" s="146"/>
      <c r="H36" s="146"/>
      <c r="I36" s="146"/>
      <c r="J36" s="522"/>
      <c r="K36" s="522"/>
      <c r="L36" s="522"/>
    </row>
    <row r="37" spans="1:12" ht="12.75">
      <c r="A37" s="146" t="s">
        <v>35</v>
      </c>
      <c r="B37" s="147"/>
      <c r="C37" s="146"/>
      <c r="D37" s="146"/>
      <c r="E37" s="146"/>
      <c r="F37" s="146"/>
      <c r="G37" s="146"/>
      <c r="H37" s="146"/>
      <c r="I37" s="146"/>
      <c r="J37" s="505" t="s">
        <v>366</v>
      </c>
      <c r="K37" s="505"/>
      <c r="L37" s="505"/>
    </row>
    <row r="38" spans="1:12" ht="12.75">
      <c r="A38" s="146" t="s">
        <v>36</v>
      </c>
      <c r="B38" s="147"/>
      <c r="C38" s="146"/>
      <c r="D38" s="146"/>
      <c r="E38" s="146"/>
      <c r="F38" s="146"/>
      <c r="G38" s="146"/>
      <c r="H38" s="146"/>
      <c r="I38" s="146"/>
      <c r="J38" s="544"/>
      <c r="K38" s="544"/>
      <c r="L38" s="544"/>
    </row>
    <row r="39" spans="10:12" ht="12.75">
      <c r="J39" s="505" t="s">
        <v>367</v>
      </c>
      <c r="K39" s="505"/>
      <c r="L39" s="505"/>
    </row>
    <row r="40" ht="12.75">
      <c r="A40" s="26"/>
    </row>
  </sheetData>
  <mergeCells count="49">
    <mergeCell ref="J36:L36"/>
    <mergeCell ref="J38:L38"/>
    <mergeCell ref="J37:L37"/>
    <mergeCell ref="J39:L39"/>
    <mergeCell ref="I16:I17"/>
    <mergeCell ref="J16:J17"/>
    <mergeCell ref="K16:K17"/>
    <mergeCell ref="L16:L17"/>
    <mergeCell ref="E16:E17"/>
    <mergeCell ref="F16:F17"/>
    <mergeCell ref="G16:G17"/>
    <mergeCell ref="H16:H17"/>
    <mergeCell ref="F6:F10"/>
    <mergeCell ref="H7:K7"/>
    <mergeCell ref="H8:H10"/>
    <mergeCell ref="I8:I10"/>
    <mergeCell ref="J8:J10"/>
    <mergeCell ref="K8:K10"/>
    <mergeCell ref="A35:E35"/>
    <mergeCell ref="A5:L5"/>
    <mergeCell ref="A6:A10"/>
    <mergeCell ref="B6:B10"/>
    <mergeCell ref="C6:C10"/>
    <mergeCell ref="E6:E10"/>
    <mergeCell ref="G6:K6"/>
    <mergeCell ref="L6:L10"/>
    <mergeCell ref="G7:G10"/>
    <mergeCell ref="D6:D10"/>
    <mergeCell ref="J1:L1"/>
    <mergeCell ref="J2:L2"/>
    <mergeCell ref="J3:L3"/>
    <mergeCell ref="J4:L4"/>
    <mergeCell ref="A12:A15"/>
    <mergeCell ref="B12:B15"/>
    <mergeCell ref="C13:C15"/>
    <mergeCell ref="A16:A17"/>
    <mergeCell ref="B16:B17"/>
    <mergeCell ref="C16:C17"/>
    <mergeCell ref="C23:C27"/>
    <mergeCell ref="A20:A29"/>
    <mergeCell ref="B20:B29"/>
    <mergeCell ref="C20:C22"/>
    <mergeCell ref="C28:C29"/>
    <mergeCell ref="C31:C32"/>
    <mergeCell ref="A33:A34"/>
    <mergeCell ref="B33:B34"/>
    <mergeCell ref="C33:C34"/>
    <mergeCell ref="A31:A32"/>
    <mergeCell ref="B31:B32"/>
  </mergeCells>
  <printOptions horizontalCentered="1"/>
  <pageMargins left="0.5118110236220472" right="0.3937007874015748" top="0.7874015748031497" bottom="0.7874015748031497" header="0.31496062992125984" footer="0.5118110236220472"/>
  <pageSetup fitToHeight="2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O5" sqref="O5"/>
    </sheetView>
  </sheetViews>
  <sheetFormatPr defaultColWidth="9.00390625" defaultRowHeight="12.75"/>
  <cols>
    <col min="1" max="1" width="4.375" style="0" customWidth="1"/>
    <col min="2" max="2" width="4.625" style="0" customWidth="1"/>
    <col min="3" max="3" width="5.875" style="0" customWidth="1"/>
    <col min="4" max="4" width="6.00390625" style="0" customWidth="1"/>
    <col min="5" max="5" width="24.75390625" style="0" customWidth="1"/>
    <col min="8" max="8" width="10.25390625" style="0" customWidth="1"/>
    <col min="9" max="9" width="12.125" style="0" customWidth="1"/>
    <col min="10" max="10" width="6.75390625" style="0" customWidth="1"/>
    <col min="14" max="14" width="10.62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545" t="s">
        <v>379</v>
      </c>
      <c r="M1" s="546"/>
      <c r="N1" s="546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546"/>
      <c r="M2" s="546"/>
      <c r="N2" s="546"/>
    </row>
    <row r="3" spans="1:14" ht="27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546"/>
      <c r="M3" s="546"/>
      <c r="N3" s="546"/>
    </row>
    <row r="4" spans="1:14" ht="24.75" customHeight="1">
      <c r="A4" s="535" t="s">
        <v>300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</row>
    <row r="5" spans="1:14" ht="18" customHeight="1">
      <c r="A5" s="547" t="s">
        <v>31</v>
      </c>
      <c r="B5" s="547" t="s">
        <v>2</v>
      </c>
      <c r="C5" s="547" t="s">
        <v>23</v>
      </c>
      <c r="D5" s="547" t="s">
        <v>58</v>
      </c>
      <c r="E5" s="548" t="s">
        <v>301</v>
      </c>
      <c r="F5" s="548" t="s">
        <v>54</v>
      </c>
      <c r="G5" s="548" t="s">
        <v>39</v>
      </c>
      <c r="H5" s="548"/>
      <c r="I5" s="548"/>
      <c r="J5" s="548"/>
      <c r="K5" s="548"/>
      <c r="L5" s="548"/>
      <c r="M5" s="548"/>
      <c r="N5" s="548" t="s">
        <v>59</v>
      </c>
    </row>
    <row r="6" spans="1:14" ht="12.75">
      <c r="A6" s="547"/>
      <c r="B6" s="547"/>
      <c r="C6" s="547"/>
      <c r="D6" s="547"/>
      <c r="E6" s="548"/>
      <c r="F6" s="548"/>
      <c r="G6" s="548" t="s">
        <v>283</v>
      </c>
      <c r="H6" s="548" t="s">
        <v>66</v>
      </c>
      <c r="I6" s="548"/>
      <c r="J6" s="548"/>
      <c r="K6" s="548"/>
      <c r="L6" s="548" t="s">
        <v>302</v>
      </c>
      <c r="M6" s="548" t="s">
        <v>303</v>
      </c>
      <c r="N6" s="548"/>
    </row>
    <row r="7" spans="1:14" ht="12.75">
      <c r="A7" s="547"/>
      <c r="B7" s="547"/>
      <c r="C7" s="547"/>
      <c r="D7" s="547"/>
      <c r="E7" s="548"/>
      <c r="F7" s="548"/>
      <c r="G7" s="548"/>
      <c r="H7" s="548" t="s">
        <v>60</v>
      </c>
      <c r="I7" s="548" t="s">
        <v>362</v>
      </c>
      <c r="J7" s="548" t="s">
        <v>304</v>
      </c>
      <c r="K7" s="548" t="s">
        <v>52</v>
      </c>
      <c r="L7" s="548"/>
      <c r="M7" s="548"/>
      <c r="N7" s="548"/>
    </row>
    <row r="8" spans="1:14" ht="12.75">
      <c r="A8" s="547"/>
      <c r="B8" s="547"/>
      <c r="C8" s="547"/>
      <c r="D8" s="547"/>
      <c r="E8" s="548"/>
      <c r="F8" s="548"/>
      <c r="G8" s="548"/>
      <c r="H8" s="548"/>
      <c r="I8" s="548"/>
      <c r="J8" s="548"/>
      <c r="K8" s="548"/>
      <c r="L8" s="548"/>
      <c r="M8" s="548"/>
      <c r="N8" s="548"/>
    </row>
    <row r="9" spans="1:14" ht="23.25" customHeight="1">
      <c r="A9" s="547"/>
      <c r="B9" s="547"/>
      <c r="C9" s="547"/>
      <c r="D9" s="547"/>
      <c r="E9" s="548"/>
      <c r="F9" s="548"/>
      <c r="G9" s="548"/>
      <c r="H9" s="548"/>
      <c r="I9" s="548"/>
      <c r="J9" s="548"/>
      <c r="K9" s="548"/>
      <c r="L9" s="548"/>
      <c r="M9" s="548"/>
      <c r="N9" s="548"/>
    </row>
    <row r="10" spans="1:14" ht="9.75" customHeigh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</row>
    <row r="11" spans="1:14" ht="48" customHeight="1">
      <c r="A11" s="156" t="s">
        <v>9</v>
      </c>
      <c r="B11" s="238" t="s">
        <v>110</v>
      </c>
      <c r="C11" s="238" t="s">
        <v>126</v>
      </c>
      <c r="D11" s="238" t="s">
        <v>305</v>
      </c>
      <c r="E11" s="239" t="s">
        <v>306</v>
      </c>
      <c r="F11" s="240">
        <v>5000000</v>
      </c>
      <c r="G11" s="240">
        <v>220000</v>
      </c>
      <c r="H11" s="240">
        <v>55000</v>
      </c>
      <c r="I11" s="240">
        <v>165000</v>
      </c>
      <c r="J11" s="239" t="s">
        <v>61</v>
      </c>
      <c r="K11" s="240"/>
      <c r="L11" s="240">
        <v>2390000</v>
      </c>
      <c r="M11" s="240">
        <v>2390000</v>
      </c>
      <c r="N11" s="157" t="s">
        <v>307</v>
      </c>
    </row>
    <row r="12" spans="1:14" ht="30.75" customHeight="1">
      <c r="A12" s="156" t="s">
        <v>11</v>
      </c>
      <c r="B12" s="238" t="s">
        <v>134</v>
      </c>
      <c r="C12" s="238" t="s">
        <v>136</v>
      </c>
      <c r="D12" s="238" t="s">
        <v>305</v>
      </c>
      <c r="E12" s="239" t="s">
        <v>361</v>
      </c>
      <c r="F12" s="240">
        <v>280000</v>
      </c>
      <c r="G12" s="240">
        <v>10000</v>
      </c>
      <c r="H12" s="240">
        <v>2500</v>
      </c>
      <c r="I12" s="240">
        <v>7500</v>
      </c>
      <c r="J12" s="239" t="s">
        <v>61</v>
      </c>
      <c r="K12" s="240"/>
      <c r="L12" s="240">
        <v>270000</v>
      </c>
      <c r="M12" s="241"/>
      <c r="N12" s="157" t="str">
        <f aca="true" t="shared" si="0" ref="N12:N17">N11</f>
        <v> Urząd Gminy Sadkowice</v>
      </c>
    </row>
    <row r="13" spans="1:14" ht="26.25" customHeight="1">
      <c r="A13" s="156" t="s">
        <v>1</v>
      </c>
      <c r="B13" s="238" t="s">
        <v>146</v>
      </c>
      <c r="C13" s="238" t="s">
        <v>153</v>
      </c>
      <c r="D13" s="238" t="s">
        <v>305</v>
      </c>
      <c r="E13" s="239" t="s">
        <v>308</v>
      </c>
      <c r="F13" s="240">
        <v>110000</v>
      </c>
      <c r="G13" s="240">
        <v>60000</v>
      </c>
      <c r="H13" s="240">
        <v>60000</v>
      </c>
      <c r="I13" s="241"/>
      <c r="J13" s="239" t="s">
        <v>61</v>
      </c>
      <c r="K13" s="241"/>
      <c r="L13" s="240">
        <v>50000</v>
      </c>
      <c r="M13" s="241"/>
      <c r="N13" s="157" t="str">
        <f t="shared" si="0"/>
        <v> Urząd Gminy Sadkowice</v>
      </c>
    </row>
    <row r="14" spans="1:14" ht="26.25" customHeight="1">
      <c r="A14" s="156" t="s">
        <v>15</v>
      </c>
      <c r="B14" s="238" t="s">
        <v>102</v>
      </c>
      <c r="C14" s="238" t="s">
        <v>309</v>
      </c>
      <c r="D14" s="238" t="s">
        <v>305</v>
      </c>
      <c r="E14" s="239" t="s">
        <v>310</v>
      </c>
      <c r="F14" s="240">
        <v>1000000</v>
      </c>
      <c r="G14" s="240">
        <v>160000</v>
      </c>
      <c r="H14" s="240">
        <v>160000</v>
      </c>
      <c r="I14" s="241"/>
      <c r="J14" s="239" t="s">
        <v>61</v>
      </c>
      <c r="K14" s="241"/>
      <c r="L14" s="240">
        <v>420000</v>
      </c>
      <c r="M14" s="240">
        <v>420000</v>
      </c>
      <c r="N14" s="157" t="str">
        <f t="shared" si="0"/>
        <v> Urząd Gminy Sadkowice</v>
      </c>
    </row>
    <row r="15" spans="1:14" ht="26.25" customHeight="1">
      <c r="A15" s="156" t="s">
        <v>16</v>
      </c>
      <c r="B15" s="238" t="s">
        <v>102</v>
      </c>
      <c r="C15" s="238" t="s">
        <v>175</v>
      </c>
      <c r="D15" s="238" t="s">
        <v>305</v>
      </c>
      <c r="E15" s="239" t="s">
        <v>311</v>
      </c>
      <c r="F15" s="240">
        <v>1600000</v>
      </c>
      <c r="G15" s="240">
        <v>820000</v>
      </c>
      <c r="H15" s="240">
        <v>220000</v>
      </c>
      <c r="I15" s="240">
        <v>600000</v>
      </c>
      <c r="J15" s="239" t="str">
        <f>J14</f>
        <v>A.      
B.
C.
…</v>
      </c>
      <c r="K15" s="241"/>
      <c r="L15" s="240">
        <v>780000</v>
      </c>
      <c r="M15" s="240"/>
      <c r="N15" s="157" t="str">
        <f t="shared" si="0"/>
        <v> Urząd Gminy Sadkowice</v>
      </c>
    </row>
    <row r="16" spans="1:14" ht="27.75" customHeight="1">
      <c r="A16" s="156" t="s">
        <v>17</v>
      </c>
      <c r="B16" s="238" t="s">
        <v>104</v>
      </c>
      <c r="C16" s="238" t="s">
        <v>213</v>
      </c>
      <c r="D16" s="238" t="s">
        <v>305</v>
      </c>
      <c r="E16" s="239" t="s">
        <v>312</v>
      </c>
      <c r="F16" s="240">
        <v>110000</v>
      </c>
      <c r="G16" s="240">
        <v>60000</v>
      </c>
      <c r="H16" s="240">
        <v>60000</v>
      </c>
      <c r="I16" s="240"/>
      <c r="J16" s="239" t="str">
        <f>J15</f>
        <v>A.      
B.
C.
…</v>
      </c>
      <c r="K16" s="241"/>
      <c r="L16" s="240">
        <v>50000</v>
      </c>
      <c r="M16" s="240"/>
      <c r="N16" s="157" t="str">
        <f t="shared" si="0"/>
        <v> Urząd Gminy Sadkowice</v>
      </c>
    </row>
    <row r="17" spans="1:14" ht="33" customHeight="1">
      <c r="A17" s="156" t="s">
        <v>18</v>
      </c>
      <c r="B17" s="238" t="s">
        <v>226</v>
      </c>
      <c r="C17" s="238" t="s">
        <v>230</v>
      </c>
      <c r="D17" s="238" t="s">
        <v>305</v>
      </c>
      <c r="E17" s="239" t="s">
        <v>369</v>
      </c>
      <c r="F17" s="240">
        <v>359000</v>
      </c>
      <c r="G17" s="240">
        <v>20000</v>
      </c>
      <c r="H17" s="240">
        <v>5000</v>
      </c>
      <c r="I17" s="240">
        <v>15000</v>
      </c>
      <c r="J17" s="239" t="str">
        <f>J16</f>
        <v>A.      
B.
C.
…</v>
      </c>
      <c r="K17" s="240"/>
      <c r="L17" s="240">
        <v>169500</v>
      </c>
      <c r="M17" s="240">
        <v>169500</v>
      </c>
      <c r="N17" s="157" t="str">
        <f t="shared" si="0"/>
        <v> Urząd Gminy Sadkowice</v>
      </c>
    </row>
    <row r="18" spans="1:14" ht="18.75" customHeight="1">
      <c r="A18" s="550" t="s">
        <v>53</v>
      </c>
      <c r="B18" s="550"/>
      <c r="C18" s="550"/>
      <c r="D18" s="550"/>
      <c r="E18" s="550"/>
      <c r="F18" s="242">
        <f>SUM(F11:F17)</f>
        <v>8459000</v>
      </c>
      <c r="G18" s="242">
        <f aca="true" t="shared" si="1" ref="G18:M18">SUM(G11:G17)</f>
        <v>1350000</v>
      </c>
      <c r="H18" s="242">
        <f t="shared" si="1"/>
        <v>562500</v>
      </c>
      <c r="I18" s="242">
        <f t="shared" si="1"/>
        <v>787500</v>
      </c>
      <c r="J18" s="242">
        <f t="shared" si="1"/>
        <v>0</v>
      </c>
      <c r="K18" s="242">
        <f t="shared" si="1"/>
        <v>0</v>
      </c>
      <c r="L18" s="242">
        <f t="shared" si="1"/>
        <v>4129500</v>
      </c>
      <c r="M18" s="242">
        <f t="shared" si="1"/>
        <v>2979500</v>
      </c>
      <c r="N18" s="154" t="s">
        <v>29</v>
      </c>
    </row>
    <row r="19" spans="1:14" ht="12.75">
      <c r="A19" s="1" t="s">
        <v>313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1" t="s">
        <v>34</v>
      </c>
      <c r="B20" s="1"/>
      <c r="C20" s="1"/>
      <c r="D20" s="1"/>
      <c r="E20" s="1"/>
      <c r="F20" s="1"/>
      <c r="G20" s="1"/>
      <c r="H20" s="1"/>
      <c r="I20" s="1"/>
      <c r="J20" s="1"/>
      <c r="K20" s="505" t="s">
        <v>366</v>
      </c>
      <c r="L20" s="505"/>
      <c r="M20" s="505"/>
      <c r="N20" s="505"/>
    </row>
    <row r="21" spans="1:14" ht="12.75">
      <c r="A21" s="1" t="s">
        <v>35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549"/>
      <c r="M21" s="549"/>
      <c r="N21" s="1"/>
    </row>
    <row r="22" spans="1:14" ht="12.75">
      <c r="A22" s="1" t="s">
        <v>36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505" t="s">
        <v>367</v>
      </c>
      <c r="M22" s="505"/>
      <c r="N22" s="1"/>
    </row>
  </sheetData>
  <mergeCells count="22">
    <mergeCell ref="K20:N20"/>
    <mergeCell ref="L21:M21"/>
    <mergeCell ref="L22:M22"/>
    <mergeCell ref="A18:E18"/>
    <mergeCell ref="G6:G9"/>
    <mergeCell ref="H6:K6"/>
    <mergeCell ref="L6:L9"/>
    <mergeCell ref="M6:M9"/>
    <mergeCell ref="H7:H9"/>
    <mergeCell ref="I7:I9"/>
    <mergeCell ref="J7:J9"/>
    <mergeCell ref="K7:K9"/>
    <mergeCell ref="L1:N3"/>
    <mergeCell ref="A4:N4"/>
    <mergeCell ref="A5:A9"/>
    <mergeCell ref="B5:B9"/>
    <mergeCell ref="C5:C9"/>
    <mergeCell ref="D5:D9"/>
    <mergeCell ref="E5:E9"/>
    <mergeCell ref="F5:F9"/>
    <mergeCell ref="G5:M5"/>
    <mergeCell ref="N5:N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1">
      <selection activeCell="J3" sqref="J3"/>
    </sheetView>
  </sheetViews>
  <sheetFormatPr defaultColWidth="9.00390625" defaultRowHeight="12.75"/>
  <sheetData>
    <row r="1" spans="1:17" ht="12.75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559" t="s">
        <v>380</v>
      </c>
      <c r="O1" s="560"/>
      <c r="P1" s="560"/>
      <c r="Q1" s="560"/>
    </row>
    <row r="2" spans="1:17" ht="12.75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560"/>
      <c r="O2" s="560"/>
      <c r="P2" s="560"/>
      <c r="Q2" s="560"/>
    </row>
    <row r="3" spans="1:17" ht="12.75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560"/>
      <c r="O3" s="560"/>
      <c r="P3" s="560"/>
      <c r="Q3" s="560"/>
    </row>
    <row r="4" spans="1:17" ht="12.75">
      <c r="A4" s="561" t="s">
        <v>314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1"/>
      <c r="Q4" s="561"/>
    </row>
    <row r="5" spans="1:17" ht="12.75">
      <c r="A5" s="243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</row>
    <row r="6" spans="1:17" ht="12.75">
      <c r="A6" s="558" t="s">
        <v>31</v>
      </c>
      <c r="B6" s="558" t="s">
        <v>315</v>
      </c>
      <c r="C6" s="557" t="s">
        <v>316</v>
      </c>
      <c r="D6" s="557" t="s">
        <v>317</v>
      </c>
      <c r="E6" s="557" t="s">
        <v>318</v>
      </c>
      <c r="F6" s="558" t="s">
        <v>5</v>
      </c>
      <c r="G6" s="558"/>
      <c r="H6" s="558" t="s">
        <v>39</v>
      </c>
      <c r="I6" s="558"/>
      <c r="J6" s="558"/>
      <c r="K6" s="558"/>
      <c r="L6" s="558"/>
      <c r="M6" s="558"/>
      <c r="N6" s="558"/>
      <c r="O6" s="558"/>
      <c r="P6" s="558"/>
      <c r="Q6" s="558"/>
    </row>
    <row r="7" spans="1:17" ht="12.75">
      <c r="A7" s="558"/>
      <c r="B7" s="558"/>
      <c r="C7" s="557"/>
      <c r="D7" s="557"/>
      <c r="E7" s="557"/>
      <c r="F7" s="557" t="s">
        <v>319</v>
      </c>
      <c r="G7" s="557" t="s">
        <v>320</v>
      </c>
      <c r="H7" s="558" t="s">
        <v>321</v>
      </c>
      <c r="I7" s="558"/>
      <c r="J7" s="558"/>
      <c r="K7" s="558"/>
      <c r="L7" s="558"/>
      <c r="M7" s="558"/>
      <c r="N7" s="558"/>
      <c r="O7" s="558"/>
      <c r="P7" s="558"/>
      <c r="Q7" s="558"/>
    </row>
    <row r="8" spans="1:17" ht="12.75">
      <c r="A8" s="558"/>
      <c r="B8" s="558"/>
      <c r="C8" s="557"/>
      <c r="D8" s="557"/>
      <c r="E8" s="557"/>
      <c r="F8" s="557"/>
      <c r="G8" s="557"/>
      <c r="H8" s="557" t="s">
        <v>322</v>
      </c>
      <c r="I8" s="558" t="s">
        <v>40</v>
      </c>
      <c r="J8" s="558"/>
      <c r="K8" s="558"/>
      <c r="L8" s="558"/>
      <c r="M8" s="558"/>
      <c r="N8" s="558"/>
      <c r="O8" s="558"/>
      <c r="P8" s="558"/>
      <c r="Q8" s="558"/>
    </row>
    <row r="9" spans="1:17" ht="12.75">
      <c r="A9" s="558"/>
      <c r="B9" s="558"/>
      <c r="C9" s="557"/>
      <c r="D9" s="557"/>
      <c r="E9" s="557"/>
      <c r="F9" s="557"/>
      <c r="G9" s="557"/>
      <c r="H9" s="557"/>
      <c r="I9" s="558" t="s">
        <v>323</v>
      </c>
      <c r="J9" s="558"/>
      <c r="K9" s="558"/>
      <c r="L9" s="558"/>
      <c r="M9" s="558" t="s">
        <v>324</v>
      </c>
      <c r="N9" s="558"/>
      <c r="O9" s="558"/>
      <c r="P9" s="558"/>
      <c r="Q9" s="558"/>
    </row>
    <row r="10" spans="1:17" ht="12.75">
      <c r="A10" s="558"/>
      <c r="B10" s="558"/>
      <c r="C10" s="557"/>
      <c r="D10" s="557"/>
      <c r="E10" s="557"/>
      <c r="F10" s="557"/>
      <c r="G10" s="557"/>
      <c r="H10" s="557"/>
      <c r="I10" s="557" t="s">
        <v>325</v>
      </c>
      <c r="J10" s="558" t="s">
        <v>326</v>
      </c>
      <c r="K10" s="558"/>
      <c r="L10" s="558"/>
      <c r="M10" s="557" t="s">
        <v>327</v>
      </c>
      <c r="N10" s="557" t="s">
        <v>326</v>
      </c>
      <c r="O10" s="557"/>
      <c r="P10" s="557"/>
      <c r="Q10" s="557"/>
    </row>
    <row r="11" spans="1:17" ht="67.5">
      <c r="A11" s="558"/>
      <c r="B11" s="558"/>
      <c r="C11" s="557"/>
      <c r="D11" s="557"/>
      <c r="E11" s="557"/>
      <c r="F11" s="557"/>
      <c r="G11" s="557"/>
      <c r="H11" s="557"/>
      <c r="I11" s="557"/>
      <c r="J11" s="244" t="s">
        <v>328</v>
      </c>
      <c r="K11" s="244" t="s">
        <v>41</v>
      </c>
      <c r="L11" s="244" t="s">
        <v>329</v>
      </c>
      <c r="M11" s="557"/>
      <c r="N11" s="244" t="s">
        <v>330</v>
      </c>
      <c r="O11" s="244" t="s">
        <v>328</v>
      </c>
      <c r="P11" s="244" t="s">
        <v>41</v>
      </c>
      <c r="Q11" s="244" t="s">
        <v>331</v>
      </c>
    </row>
    <row r="12" spans="1:17" ht="12.75">
      <c r="A12" s="245">
        <v>1</v>
      </c>
      <c r="B12" s="245">
        <v>2</v>
      </c>
      <c r="C12" s="245">
        <v>3</v>
      </c>
      <c r="D12" s="245">
        <v>4</v>
      </c>
      <c r="E12" s="245">
        <v>5</v>
      </c>
      <c r="F12" s="245">
        <v>6</v>
      </c>
      <c r="G12" s="245">
        <v>7</v>
      </c>
      <c r="H12" s="245">
        <v>8</v>
      </c>
      <c r="I12" s="245">
        <v>9</v>
      </c>
      <c r="J12" s="245">
        <v>10</v>
      </c>
      <c r="K12" s="245">
        <v>11</v>
      </c>
      <c r="L12" s="245">
        <v>12</v>
      </c>
      <c r="M12" s="245">
        <v>13</v>
      </c>
      <c r="N12" s="245">
        <v>14</v>
      </c>
      <c r="O12" s="245">
        <v>15</v>
      </c>
      <c r="P12" s="245">
        <v>16</v>
      </c>
      <c r="Q12" s="245">
        <v>17</v>
      </c>
    </row>
    <row r="13" spans="1:17" ht="12.75">
      <c r="A13" s="246">
        <v>1</v>
      </c>
      <c r="B13" s="247" t="s">
        <v>332</v>
      </c>
      <c r="C13" s="554" t="s">
        <v>29</v>
      </c>
      <c r="D13" s="554"/>
      <c r="E13" s="248">
        <f>E46</f>
        <v>5665000</v>
      </c>
      <c r="F13" s="248">
        <f aca="true" t="shared" si="0" ref="F13:M13">F46</f>
        <v>1413750</v>
      </c>
      <c r="G13" s="248">
        <f t="shared" si="0"/>
        <v>4241250</v>
      </c>
      <c r="H13" s="248">
        <f t="shared" si="0"/>
        <v>276000</v>
      </c>
      <c r="I13" s="248">
        <f t="shared" si="0"/>
        <v>69000</v>
      </c>
      <c r="J13" s="248"/>
      <c r="K13" s="248"/>
      <c r="L13" s="248">
        <f t="shared" si="0"/>
        <v>69000</v>
      </c>
      <c r="M13" s="248">
        <f t="shared" si="0"/>
        <v>207000</v>
      </c>
      <c r="N13" s="248">
        <f>N46</f>
        <v>207000</v>
      </c>
      <c r="O13" s="248"/>
      <c r="P13" s="248"/>
      <c r="Q13" s="248"/>
    </row>
    <row r="14" spans="1:17" ht="12.75">
      <c r="A14" s="552" t="s">
        <v>42</v>
      </c>
      <c r="B14" s="249" t="s">
        <v>333</v>
      </c>
      <c r="C14" s="553" t="s">
        <v>363</v>
      </c>
      <c r="D14" s="555"/>
      <c r="E14" s="555"/>
      <c r="F14" s="555"/>
      <c r="G14" s="555"/>
      <c r="H14" s="555"/>
      <c r="I14" s="555"/>
      <c r="J14" s="555"/>
      <c r="K14" s="555"/>
      <c r="L14" s="555"/>
      <c r="M14" s="555"/>
      <c r="N14" s="555"/>
      <c r="O14" s="555"/>
      <c r="P14" s="555"/>
      <c r="Q14" s="555"/>
    </row>
    <row r="15" spans="1:17" ht="12.75">
      <c r="A15" s="552"/>
      <c r="B15" s="249" t="s">
        <v>334</v>
      </c>
      <c r="C15" s="555"/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555"/>
      <c r="Q15" s="555"/>
    </row>
    <row r="16" spans="1:17" ht="12.75">
      <c r="A16" s="552"/>
      <c r="B16" s="249" t="s">
        <v>335</v>
      </c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</row>
    <row r="17" spans="1:17" ht="12.75">
      <c r="A17" s="552"/>
      <c r="B17" s="249" t="s">
        <v>336</v>
      </c>
      <c r="C17" s="555"/>
      <c r="D17" s="555"/>
      <c r="E17" s="555"/>
      <c r="F17" s="555"/>
      <c r="G17" s="555"/>
      <c r="H17" s="555"/>
      <c r="I17" s="555"/>
      <c r="J17" s="555"/>
      <c r="K17" s="555"/>
      <c r="L17" s="555"/>
      <c r="M17" s="555"/>
      <c r="N17" s="555"/>
      <c r="O17" s="555"/>
      <c r="P17" s="555"/>
      <c r="Q17" s="555"/>
    </row>
    <row r="18" spans="1:17" ht="12.75">
      <c r="A18" s="552"/>
      <c r="B18" s="249" t="s">
        <v>337</v>
      </c>
      <c r="C18" s="250"/>
      <c r="D18" s="553" t="s">
        <v>338</v>
      </c>
      <c r="E18" s="250">
        <v>359000</v>
      </c>
      <c r="F18" s="250">
        <v>89750</v>
      </c>
      <c r="G18" s="250">
        <v>269250</v>
      </c>
      <c r="H18" s="250"/>
      <c r="I18" s="250"/>
      <c r="J18" s="249"/>
      <c r="K18" s="249"/>
      <c r="L18" s="250"/>
      <c r="M18" s="250"/>
      <c r="N18" s="249"/>
      <c r="O18" s="249"/>
      <c r="P18" s="249"/>
      <c r="Q18" s="250"/>
    </row>
    <row r="19" spans="1:17" ht="12.75">
      <c r="A19" s="552"/>
      <c r="B19" s="249" t="s">
        <v>339</v>
      </c>
      <c r="C19" s="251"/>
      <c r="D19" s="556"/>
      <c r="E19" s="250">
        <v>20000</v>
      </c>
      <c r="F19" s="250">
        <v>5000</v>
      </c>
      <c r="G19" s="250">
        <v>15000</v>
      </c>
      <c r="H19" s="251">
        <v>20000</v>
      </c>
      <c r="I19" s="251">
        <v>5000</v>
      </c>
      <c r="J19" s="252"/>
      <c r="K19" s="252"/>
      <c r="L19" s="251">
        <v>5000</v>
      </c>
      <c r="M19" s="251">
        <v>15000</v>
      </c>
      <c r="N19" s="251">
        <v>15000</v>
      </c>
      <c r="O19" s="252"/>
      <c r="P19" s="252"/>
      <c r="Q19" s="251"/>
    </row>
    <row r="20" spans="1:17" ht="12.75">
      <c r="A20" s="552"/>
      <c r="B20" s="249" t="s">
        <v>302</v>
      </c>
      <c r="C20" s="251"/>
      <c r="D20" s="556"/>
      <c r="E20" s="250">
        <v>169500</v>
      </c>
      <c r="F20" s="250">
        <v>42375</v>
      </c>
      <c r="G20" s="250">
        <v>127125</v>
      </c>
      <c r="H20" s="251"/>
      <c r="I20" s="251"/>
      <c r="J20" s="252"/>
      <c r="K20" s="252"/>
      <c r="L20" s="251"/>
      <c r="M20" s="251"/>
      <c r="N20" s="252"/>
      <c r="O20" s="252"/>
      <c r="P20" s="252"/>
      <c r="Q20" s="251"/>
    </row>
    <row r="21" spans="1:17" ht="12.75">
      <c r="A21" s="552"/>
      <c r="B21" s="249" t="s">
        <v>303</v>
      </c>
      <c r="C21" s="251"/>
      <c r="D21" s="556"/>
      <c r="E21" s="250">
        <v>169500</v>
      </c>
      <c r="F21" s="250">
        <v>42375</v>
      </c>
      <c r="G21" s="250">
        <v>127125</v>
      </c>
      <c r="H21" s="251"/>
      <c r="I21" s="251"/>
      <c r="J21" s="252"/>
      <c r="K21" s="252"/>
      <c r="L21" s="251"/>
      <c r="M21" s="251"/>
      <c r="N21" s="252"/>
      <c r="O21" s="252"/>
      <c r="P21" s="252"/>
      <c r="Q21" s="251"/>
    </row>
    <row r="22" spans="1:17" ht="12.75">
      <c r="A22" s="552" t="s">
        <v>43</v>
      </c>
      <c r="B22" s="249" t="s">
        <v>333</v>
      </c>
      <c r="C22" s="553" t="s">
        <v>370</v>
      </c>
      <c r="D22" s="553"/>
      <c r="E22" s="553"/>
      <c r="F22" s="553"/>
      <c r="G22" s="553"/>
      <c r="H22" s="553"/>
      <c r="I22" s="553"/>
      <c r="J22" s="553"/>
      <c r="K22" s="553"/>
      <c r="L22" s="553"/>
      <c r="M22" s="553"/>
      <c r="N22" s="553"/>
      <c r="O22" s="553"/>
      <c r="P22" s="553"/>
      <c r="Q22" s="553"/>
    </row>
    <row r="23" spans="1:17" ht="12.75">
      <c r="A23" s="552"/>
      <c r="B23" s="249" t="s">
        <v>334</v>
      </c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</row>
    <row r="24" spans="1:17" ht="12.75">
      <c r="A24" s="552"/>
      <c r="B24" s="249" t="s">
        <v>340</v>
      </c>
      <c r="C24" s="553"/>
      <c r="D24" s="553"/>
      <c r="E24" s="553"/>
      <c r="F24" s="553"/>
      <c r="G24" s="553"/>
      <c r="H24" s="553"/>
      <c r="I24" s="553"/>
      <c r="J24" s="553"/>
      <c r="K24" s="553"/>
      <c r="L24" s="553"/>
      <c r="M24" s="553"/>
      <c r="N24" s="553"/>
      <c r="O24" s="553"/>
      <c r="P24" s="553"/>
      <c r="Q24" s="553"/>
    </row>
    <row r="25" spans="1:17" ht="12.75">
      <c r="A25" s="552"/>
      <c r="B25" s="249" t="s">
        <v>336</v>
      </c>
      <c r="C25" s="553"/>
      <c r="D25" s="553"/>
      <c r="E25" s="553"/>
      <c r="F25" s="553"/>
      <c r="G25" s="553"/>
      <c r="H25" s="553"/>
      <c r="I25" s="553"/>
      <c r="J25" s="553"/>
      <c r="K25" s="553"/>
      <c r="L25" s="553"/>
      <c r="M25" s="553"/>
      <c r="N25" s="553"/>
      <c r="O25" s="553"/>
      <c r="P25" s="553"/>
      <c r="Q25" s="553"/>
    </row>
    <row r="26" spans="1:17" ht="12.75">
      <c r="A26" s="552"/>
      <c r="B26" s="249" t="s">
        <v>337</v>
      </c>
      <c r="C26" s="249"/>
      <c r="D26" s="553" t="s">
        <v>341</v>
      </c>
      <c r="E26" s="250">
        <v>26000</v>
      </c>
      <c r="F26" s="250">
        <v>6500</v>
      </c>
      <c r="G26" s="250">
        <v>19500</v>
      </c>
      <c r="H26" s="250"/>
      <c r="I26" s="250"/>
      <c r="J26" s="249"/>
      <c r="K26" s="249"/>
      <c r="L26" s="250"/>
      <c r="M26" s="250"/>
      <c r="N26" s="249"/>
      <c r="O26" s="249"/>
      <c r="P26" s="249"/>
      <c r="Q26" s="250"/>
    </row>
    <row r="27" spans="1:17" ht="12.75">
      <c r="A27" s="552"/>
      <c r="B27" s="249" t="s">
        <v>339</v>
      </c>
      <c r="C27" s="252"/>
      <c r="D27" s="553"/>
      <c r="E27" s="250">
        <v>26000</v>
      </c>
      <c r="F27" s="250">
        <v>6500</v>
      </c>
      <c r="G27" s="250">
        <v>19500</v>
      </c>
      <c r="H27" s="251">
        <v>26000</v>
      </c>
      <c r="I27" s="251">
        <v>6500</v>
      </c>
      <c r="J27" s="252"/>
      <c r="K27" s="252"/>
      <c r="L27" s="251">
        <v>6500</v>
      </c>
      <c r="M27" s="251">
        <v>19500</v>
      </c>
      <c r="N27" s="251">
        <v>19500</v>
      </c>
      <c r="O27" s="252"/>
      <c r="P27" s="252"/>
      <c r="Q27" s="251"/>
    </row>
    <row r="28" spans="1:17" ht="12.75">
      <c r="A28" s="552"/>
      <c r="B28" s="249" t="s">
        <v>302</v>
      </c>
      <c r="C28" s="252"/>
      <c r="D28" s="553"/>
      <c r="E28" s="250"/>
      <c r="F28" s="250"/>
      <c r="G28" s="250"/>
      <c r="H28" s="251"/>
      <c r="I28" s="251"/>
      <c r="J28" s="252"/>
      <c r="K28" s="252"/>
      <c r="L28" s="251"/>
      <c r="M28" s="251"/>
      <c r="N28" s="252"/>
      <c r="O28" s="252"/>
      <c r="P28" s="252"/>
      <c r="Q28" s="251"/>
    </row>
    <row r="29" spans="1:17" ht="12.75">
      <c r="A29" s="552"/>
      <c r="B29" s="249" t="s">
        <v>303</v>
      </c>
      <c r="C29" s="252"/>
      <c r="D29" s="553"/>
      <c r="E29" s="249"/>
      <c r="F29" s="249"/>
      <c r="G29" s="249"/>
      <c r="H29" s="252"/>
      <c r="I29" s="252"/>
      <c r="J29" s="252"/>
      <c r="K29" s="252"/>
      <c r="L29" s="252"/>
      <c r="M29" s="252"/>
      <c r="N29" s="252"/>
      <c r="O29" s="252"/>
      <c r="P29" s="252"/>
      <c r="Q29" s="252"/>
    </row>
    <row r="30" spans="1:17" ht="12.75">
      <c r="A30" s="552" t="s">
        <v>44</v>
      </c>
      <c r="B30" s="249" t="s">
        <v>333</v>
      </c>
      <c r="C30" s="553" t="s">
        <v>364</v>
      </c>
      <c r="D30" s="553"/>
      <c r="E30" s="553"/>
      <c r="F30" s="553"/>
      <c r="G30" s="553"/>
      <c r="H30" s="553"/>
      <c r="I30" s="553"/>
      <c r="J30" s="553"/>
      <c r="K30" s="553"/>
      <c r="L30" s="553"/>
      <c r="M30" s="553"/>
      <c r="N30" s="553"/>
      <c r="O30" s="553"/>
      <c r="P30" s="553"/>
      <c r="Q30" s="553"/>
    </row>
    <row r="31" spans="1:17" ht="12.75">
      <c r="A31" s="552"/>
      <c r="B31" s="249" t="s">
        <v>334</v>
      </c>
      <c r="C31" s="553"/>
      <c r="D31" s="553"/>
      <c r="E31" s="553"/>
      <c r="F31" s="553"/>
      <c r="G31" s="553"/>
      <c r="H31" s="553"/>
      <c r="I31" s="553"/>
      <c r="J31" s="553"/>
      <c r="K31" s="553"/>
      <c r="L31" s="553"/>
      <c r="M31" s="553"/>
      <c r="N31" s="553"/>
      <c r="O31" s="553"/>
      <c r="P31" s="553"/>
      <c r="Q31" s="553"/>
    </row>
    <row r="32" spans="1:17" ht="12.75">
      <c r="A32" s="552"/>
      <c r="B32" s="249" t="s">
        <v>335</v>
      </c>
      <c r="C32" s="553"/>
      <c r="D32" s="553"/>
      <c r="E32" s="553"/>
      <c r="F32" s="553"/>
      <c r="G32" s="553"/>
      <c r="H32" s="553"/>
      <c r="I32" s="553"/>
      <c r="J32" s="553"/>
      <c r="K32" s="553"/>
      <c r="L32" s="553"/>
      <c r="M32" s="553"/>
      <c r="N32" s="553"/>
      <c r="O32" s="553"/>
      <c r="P32" s="553"/>
      <c r="Q32" s="553"/>
    </row>
    <row r="33" spans="1:17" ht="12.75">
      <c r="A33" s="552"/>
      <c r="B33" s="249" t="s">
        <v>336</v>
      </c>
      <c r="C33" s="553"/>
      <c r="D33" s="553"/>
      <c r="E33" s="553"/>
      <c r="F33" s="553"/>
      <c r="G33" s="553"/>
      <c r="H33" s="553"/>
      <c r="I33" s="553"/>
      <c r="J33" s="553"/>
      <c r="K33" s="553"/>
      <c r="L33" s="553"/>
      <c r="M33" s="553"/>
      <c r="N33" s="553"/>
      <c r="O33" s="553"/>
      <c r="P33" s="553"/>
      <c r="Q33" s="553"/>
    </row>
    <row r="34" spans="1:17" ht="12.75">
      <c r="A34" s="552"/>
      <c r="B34" s="249" t="s">
        <v>337</v>
      </c>
      <c r="C34" s="249"/>
      <c r="D34" s="553" t="s">
        <v>342</v>
      </c>
      <c r="E34" s="250">
        <v>280000</v>
      </c>
      <c r="F34" s="250">
        <v>70000</v>
      </c>
      <c r="G34" s="250">
        <v>210000</v>
      </c>
      <c r="H34" s="250"/>
      <c r="I34" s="250"/>
      <c r="J34" s="249"/>
      <c r="K34" s="249"/>
      <c r="L34" s="250"/>
      <c r="M34" s="250"/>
      <c r="N34" s="249"/>
      <c r="O34" s="249"/>
      <c r="P34" s="249"/>
      <c r="Q34" s="250"/>
    </row>
    <row r="35" spans="1:17" ht="12.75">
      <c r="A35" s="552"/>
      <c r="B35" s="249" t="s">
        <v>339</v>
      </c>
      <c r="C35" s="252"/>
      <c r="D35" s="553"/>
      <c r="E35" s="250">
        <v>10000</v>
      </c>
      <c r="F35" s="250">
        <v>2500</v>
      </c>
      <c r="G35" s="250">
        <v>7500</v>
      </c>
      <c r="H35" s="251">
        <v>10000</v>
      </c>
      <c r="I35" s="251">
        <v>2500</v>
      </c>
      <c r="J35" s="252"/>
      <c r="K35" s="252"/>
      <c r="L35" s="251">
        <v>2500</v>
      </c>
      <c r="M35" s="251">
        <v>7500</v>
      </c>
      <c r="N35" s="251">
        <v>7500</v>
      </c>
      <c r="O35" s="252"/>
      <c r="P35" s="252"/>
      <c r="Q35" s="251"/>
    </row>
    <row r="36" spans="1:17" ht="12.75">
      <c r="A36" s="552"/>
      <c r="B36" s="249" t="s">
        <v>302</v>
      </c>
      <c r="C36" s="252"/>
      <c r="D36" s="553"/>
      <c r="E36" s="250">
        <v>270000</v>
      </c>
      <c r="F36" s="250">
        <v>67500</v>
      </c>
      <c r="G36" s="250">
        <v>202500</v>
      </c>
      <c r="H36" s="251"/>
      <c r="I36" s="251"/>
      <c r="J36" s="252"/>
      <c r="K36" s="252"/>
      <c r="L36" s="251"/>
      <c r="M36" s="251"/>
      <c r="N36" s="252"/>
      <c r="O36" s="252"/>
      <c r="P36" s="252"/>
      <c r="Q36" s="251"/>
    </row>
    <row r="37" spans="1:17" ht="12.75">
      <c r="A37" s="552"/>
      <c r="B37" s="249" t="s">
        <v>303</v>
      </c>
      <c r="C37" s="252"/>
      <c r="D37" s="553"/>
      <c r="E37" s="249"/>
      <c r="F37" s="249"/>
      <c r="G37" s="249"/>
      <c r="H37" s="252"/>
      <c r="I37" s="252"/>
      <c r="J37" s="252"/>
      <c r="K37" s="252"/>
      <c r="L37" s="252"/>
      <c r="M37" s="252"/>
      <c r="N37" s="252"/>
      <c r="O37" s="252"/>
      <c r="P37" s="252"/>
      <c r="Q37" s="252"/>
    </row>
    <row r="38" spans="1:17" ht="12.75">
      <c r="A38" s="552" t="s">
        <v>343</v>
      </c>
      <c r="B38" s="249" t="s">
        <v>344</v>
      </c>
      <c r="C38" s="553" t="s">
        <v>345</v>
      </c>
      <c r="D38" s="553"/>
      <c r="E38" s="553"/>
      <c r="F38" s="553"/>
      <c r="G38" s="553"/>
      <c r="H38" s="553"/>
      <c r="I38" s="553"/>
      <c r="J38" s="553"/>
      <c r="K38" s="553"/>
      <c r="L38" s="553"/>
      <c r="M38" s="553"/>
      <c r="N38" s="553"/>
      <c r="O38" s="553"/>
      <c r="P38" s="553"/>
      <c r="Q38" s="553"/>
    </row>
    <row r="39" spans="1:17" ht="12.75">
      <c r="A39" s="552"/>
      <c r="B39" s="249" t="s">
        <v>346</v>
      </c>
      <c r="C39" s="553"/>
      <c r="D39" s="553"/>
      <c r="E39" s="553"/>
      <c r="F39" s="553"/>
      <c r="G39" s="553"/>
      <c r="H39" s="553"/>
      <c r="I39" s="553"/>
      <c r="J39" s="553"/>
      <c r="K39" s="553"/>
      <c r="L39" s="553"/>
      <c r="M39" s="553"/>
      <c r="N39" s="553"/>
      <c r="O39" s="553"/>
      <c r="P39" s="553"/>
      <c r="Q39" s="553"/>
    </row>
    <row r="40" spans="1:17" ht="12.75">
      <c r="A40" s="552"/>
      <c r="B40" s="249" t="s">
        <v>347</v>
      </c>
      <c r="C40" s="553"/>
      <c r="D40" s="553"/>
      <c r="E40" s="553"/>
      <c r="F40" s="553"/>
      <c r="G40" s="553"/>
      <c r="H40" s="553"/>
      <c r="I40" s="553"/>
      <c r="J40" s="553"/>
      <c r="K40" s="553"/>
      <c r="L40" s="553"/>
      <c r="M40" s="553"/>
      <c r="N40" s="553"/>
      <c r="O40" s="553"/>
      <c r="P40" s="553"/>
      <c r="Q40" s="553"/>
    </row>
    <row r="41" spans="1:17" ht="12.75">
      <c r="A41" s="552"/>
      <c r="B41" s="249" t="s">
        <v>336</v>
      </c>
      <c r="C41" s="553"/>
      <c r="D41" s="553"/>
      <c r="E41" s="553"/>
      <c r="F41" s="553"/>
      <c r="G41" s="553"/>
      <c r="H41" s="553"/>
      <c r="I41" s="553"/>
      <c r="J41" s="553"/>
      <c r="K41" s="553"/>
      <c r="L41" s="553"/>
      <c r="M41" s="553"/>
      <c r="N41" s="553"/>
      <c r="O41" s="553"/>
      <c r="P41" s="553"/>
      <c r="Q41" s="553"/>
    </row>
    <row r="42" spans="1:17" ht="12.75">
      <c r="A42" s="552"/>
      <c r="B42" s="249" t="s">
        <v>337</v>
      </c>
      <c r="C42" s="252"/>
      <c r="D42" s="553" t="s">
        <v>348</v>
      </c>
      <c r="E42" s="250">
        <v>5000000</v>
      </c>
      <c r="F42" s="250">
        <f>SUM(F43:F45)</f>
        <v>1247500</v>
      </c>
      <c r="G42" s="250">
        <f>SUM(G43:G45)</f>
        <v>3742500</v>
      </c>
      <c r="H42" s="250"/>
      <c r="I42" s="250"/>
      <c r="J42" s="250"/>
      <c r="K42" s="250"/>
      <c r="L42" s="250"/>
      <c r="M42" s="250"/>
      <c r="N42" s="250"/>
      <c r="O42" s="250"/>
      <c r="P42" s="250"/>
      <c r="Q42" s="250"/>
    </row>
    <row r="43" spans="1:17" ht="12.75">
      <c r="A43" s="552"/>
      <c r="B43" s="249" t="s">
        <v>339</v>
      </c>
      <c r="C43" s="252"/>
      <c r="D43" s="553"/>
      <c r="E43" s="250">
        <v>220000</v>
      </c>
      <c r="F43" s="250">
        <v>55000</v>
      </c>
      <c r="G43" s="250">
        <v>165000</v>
      </c>
      <c r="H43" s="251">
        <v>220000</v>
      </c>
      <c r="I43" s="251">
        <v>55000</v>
      </c>
      <c r="J43" s="252"/>
      <c r="K43" s="252"/>
      <c r="L43" s="251">
        <v>55000</v>
      </c>
      <c r="M43" s="251">
        <v>165000</v>
      </c>
      <c r="N43" s="251">
        <v>165000</v>
      </c>
      <c r="O43" s="252"/>
      <c r="P43" s="252"/>
      <c r="Q43" s="251"/>
    </row>
    <row r="44" spans="1:17" ht="12.75">
      <c r="A44" s="552"/>
      <c r="B44" s="253" t="s">
        <v>302</v>
      </c>
      <c r="C44" s="252"/>
      <c r="D44" s="553"/>
      <c r="E44" s="250">
        <v>2385000</v>
      </c>
      <c r="F44" s="250">
        <v>596250</v>
      </c>
      <c r="G44" s="250">
        <v>1788750</v>
      </c>
      <c r="H44" s="251"/>
      <c r="I44" s="252"/>
      <c r="J44" s="252"/>
      <c r="K44" s="252"/>
      <c r="L44" s="251"/>
      <c r="M44" s="251"/>
      <c r="N44" s="252"/>
      <c r="O44" s="252"/>
      <c r="P44" s="252"/>
      <c r="Q44" s="251"/>
    </row>
    <row r="45" spans="1:17" ht="12.75">
      <c r="A45" s="552"/>
      <c r="B45" s="253" t="s">
        <v>303</v>
      </c>
      <c r="C45" s="252"/>
      <c r="D45" s="553"/>
      <c r="E45" s="251">
        <v>2385000</v>
      </c>
      <c r="F45" s="251">
        <v>596250</v>
      </c>
      <c r="G45" s="251">
        <v>1788750</v>
      </c>
      <c r="H45" s="251"/>
      <c r="I45" s="252"/>
      <c r="J45" s="252"/>
      <c r="K45" s="252"/>
      <c r="L45" s="251"/>
      <c r="M45" s="251"/>
      <c r="N45" s="252"/>
      <c r="O45" s="252"/>
      <c r="P45" s="252"/>
      <c r="Q45" s="251"/>
    </row>
    <row r="46" spans="1:17" ht="12.75">
      <c r="A46" s="554" t="s">
        <v>349</v>
      </c>
      <c r="B46" s="554"/>
      <c r="C46" s="554" t="s">
        <v>29</v>
      </c>
      <c r="D46" s="554"/>
      <c r="E46" s="248">
        <f>E42+E34+E26+E18</f>
        <v>5665000</v>
      </c>
      <c r="F46" s="248">
        <f>F42+F34+F26+F18</f>
        <v>1413750</v>
      </c>
      <c r="G46" s="248">
        <f>G42+G34+G26+G18</f>
        <v>4241250</v>
      </c>
      <c r="H46" s="248">
        <f>H43+H35+H27+H19</f>
        <v>276000</v>
      </c>
      <c r="I46" s="248">
        <f>I43+I35+I27+I19</f>
        <v>69000</v>
      </c>
      <c r="J46" s="248"/>
      <c r="K46" s="248"/>
      <c r="L46" s="248">
        <f>L43+L35+L27+L19</f>
        <v>69000</v>
      </c>
      <c r="M46" s="248">
        <f>M43+M35+M27+M19</f>
        <v>207000</v>
      </c>
      <c r="N46" s="248">
        <f>N43+N35+N27+N19</f>
        <v>207000</v>
      </c>
      <c r="O46" s="248"/>
      <c r="P46" s="248"/>
      <c r="Q46" s="248"/>
    </row>
    <row r="47" spans="1:17" ht="12.75">
      <c r="A47" s="551" t="s">
        <v>350</v>
      </c>
      <c r="B47" s="551"/>
      <c r="C47" s="551"/>
      <c r="D47" s="551"/>
      <c r="E47" s="551"/>
      <c r="F47" s="551"/>
      <c r="G47" s="551"/>
      <c r="H47" s="551"/>
      <c r="I47" s="551"/>
      <c r="J47" s="551"/>
      <c r="K47" s="243"/>
      <c r="L47" s="243"/>
      <c r="M47" s="243"/>
      <c r="N47" s="243"/>
      <c r="O47" s="243"/>
      <c r="P47" s="243"/>
      <c r="Q47" s="243"/>
    </row>
    <row r="48" spans="1:17" ht="12.75">
      <c r="A48" s="254" t="s">
        <v>351</v>
      </c>
      <c r="B48" s="254"/>
      <c r="C48" s="254"/>
      <c r="D48" s="254"/>
      <c r="E48" s="254"/>
      <c r="F48" s="254"/>
      <c r="G48" s="254"/>
      <c r="H48" s="254"/>
      <c r="I48" s="254"/>
      <c r="J48" s="254"/>
      <c r="K48" s="243"/>
      <c r="L48" s="243"/>
      <c r="M48" s="243"/>
      <c r="N48" s="243"/>
      <c r="O48" s="243"/>
      <c r="P48" s="243"/>
      <c r="Q48" s="243"/>
    </row>
  </sheetData>
  <mergeCells count="36">
    <mergeCell ref="N1:Q3"/>
    <mergeCell ref="A4:Q4"/>
    <mergeCell ref="A6:A11"/>
    <mergeCell ref="B6:B11"/>
    <mergeCell ref="C6:C11"/>
    <mergeCell ref="D6:D11"/>
    <mergeCell ref="E6:E11"/>
    <mergeCell ref="F6:G6"/>
    <mergeCell ref="H6:Q6"/>
    <mergeCell ref="F7:F11"/>
    <mergeCell ref="G7:G11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C13:D13"/>
    <mergeCell ref="A14:A21"/>
    <mergeCell ref="C14:Q17"/>
    <mergeCell ref="D18:D21"/>
    <mergeCell ref="A22:A29"/>
    <mergeCell ref="C22:Q25"/>
    <mergeCell ref="D26:D29"/>
    <mergeCell ref="A30:A37"/>
    <mergeCell ref="C30:Q33"/>
    <mergeCell ref="D34:D37"/>
    <mergeCell ref="A47:J47"/>
    <mergeCell ref="A38:A45"/>
    <mergeCell ref="C38:Q41"/>
    <mergeCell ref="D42:D45"/>
    <mergeCell ref="A46:B46"/>
    <mergeCell ref="C46:D4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zoomScalePageLayoutView="0" workbookViewId="0" topLeftCell="A1">
      <selection activeCell="D4" sqref="D4:E4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3.375" style="1" customWidth="1"/>
    <col min="4" max="4" width="17.125" style="1" customWidth="1"/>
    <col min="5" max="16384" width="9.125" style="1" customWidth="1"/>
  </cols>
  <sheetData>
    <row r="1" ht="12.75">
      <c r="D1" s="125" t="s">
        <v>381</v>
      </c>
    </row>
    <row r="2" ht="12.75">
      <c r="D2" s="1" t="s">
        <v>374</v>
      </c>
    </row>
    <row r="3" ht="12.75">
      <c r="D3" s="1" t="s">
        <v>242</v>
      </c>
    </row>
    <row r="4" ht="12.75">
      <c r="D4" s="1" t="s">
        <v>382</v>
      </c>
    </row>
    <row r="5" ht="30" customHeight="1"/>
    <row r="6" spans="1:4" ht="15" customHeight="1">
      <c r="A6" s="563" t="s">
        <v>383</v>
      </c>
      <c r="B6" s="563"/>
      <c r="C6" s="563"/>
      <c r="D6" s="563"/>
    </row>
    <row r="7" ht="6.75" customHeight="1">
      <c r="A7" s="279"/>
    </row>
    <row r="8" ht="12.75">
      <c r="D8" s="280" t="s">
        <v>24</v>
      </c>
    </row>
    <row r="9" spans="1:4" ht="15" customHeight="1">
      <c r="A9" s="564" t="s">
        <v>31</v>
      </c>
      <c r="B9" s="564" t="s">
        <v>384</v>
      </c>
      <c r="C9" s="565" t="s">
        <v>385</v>
      </c>
      <c r="D9" s="565" t="s">
        <v>386</v>
      </c>
    </row>
    <row r="10" spans="1:4" ht="15" customHeight="1">
      <c r="A10" s="564"/>
      <c r="B10" s="564"/>
      <c r="C10" s="564"/>
      <c r="D10" s="565"/>
    </row>
    <row r="11" spans="1:4" ht="15.75" customHeight="1">
      <c r="A11" s="564"/>
      <c r="B11" s="564"/>
      <c r="C11" s="564"/>
      <c r="D11" s="565"/>
    </row>
    <row r="12" spans="1:4" s="284" customFormat="1" ht="6.75" customHeight="1">
      <c r="A12" s="283">
        <v>1</v>
      </c>
      <c r="B12" s="283">
        <v>2</v>
      </c>
      <c r="C12" s="283">
        <v>3</v>
      </c>
      <c r="D12" s="283">
        <v>4</v>
      </c>
    </row>
    <row r="13" spans="1:4" ht="18.75" customHeight="1">
      <c r="A13" s="562" t="s">
        <v>387</v>
      </c>
      <c r="B13" s="562"/>
      <c r="C13" s="286"/>
      <c r="D13" s="287">
        <v>3161451</v>
      </c>
    </row>
    <row r="14" spans="1:4" ht="18.75" customHeight="1">
      <c r="A14" s="288" t="s">
        <v>9</v>
      </c>
      <c r="B14" s="289" t="s">
        <v>388</v>
      </c>
      <c r="C14" s="288" t="s">
        <v>389</v>
      </c>
      <c r="D14" s="290">
        <v>1950451</v>
      </c>
    </row>
    <row r="15" spans="1:4" ht="18.75" customHeight="1">
      <c r="A15" s="291" t="s">
        <v>10</v>
      </c>
      <c r="B15" s="292" t="s">
        <v>390</v>
      </c>
      <c r="C15" s="291" t="s">
        <v>389</v>
      </c>
      <c r="D15" s="293">
        <v>54000</v>
      </c>
    </row>
    <row r="16" spans="1:4" ht="51">
      <c r="A16" s="291" t="s">
        <v>11</v>
      </c>
      <c r="B16" s="294" t="s">
        <v>391</v>
      </c>
      <c r="C16" s="291" t="s">
        <v>392</v>
      </c>
      <c r="D16" s="293">
        <v>207000</v>
      </c>
    </row>
    <row r="17" spans="1:4" ht="18.75" customHeight="1">
      <c r="A17" s="291" t="s">
        <v>1</v>
      </c>
      <c r="B17" s="292" t="s">
        <v>393</v>
      </c>
      <c r="C17" s="291" t="s">
        <v>394</v>
      </c>
      <c r="D17" s="293">
        <v>0</v>
      </c>
    </row>
    <row r="18" spans="1:4" ht="18.75" customHeight="1">
      <c r="A18" s="291" t="s">
        <v>15</v>
      </c>
      <c r="B18" s="292" t="s">
        <v>395</v>
      </c>
      <c r="C18" s="291" t="s">
        <v>396</v>
      </c>
      <c r="D18" s="293">
        <v>0</v>
      </c>
    </row>
    <row r="19" spans="1:4" ht="18.75" customHeight="1">
      <c r="A19" s="291" t="s">
        <v>16</v>
      </c>
      <c r="B19" s="292" t="s">
        <v>397</v>
      </c>
      <c r="C19" s="291" t="s">
        <v>398</v>
      </c>
      <c r="D19" s="293">
        <v>0</v>
      </c>
    </row>
    <row r="20" spans="1:4" ht="18.75" customHeight="1">
      <c r="A20" s="291" t="s">
        <v>17</v>
      </c>
      <c r="B20" s="292" t="s">
        <v>399</v>
      </c>
      <c r="C20" s="291" t="s">
        <v>400</v>
      </c>
      <c r="D20" s="293">
        <v>0</v>
      </c>
    </row>
    <row r="21" spans="1:4" ht="18.75" customHeight="1">
      <c r="A21" s="291" t="s">
        <v>18</v>
      </c>
      <c r="B21" s="295" t="s">
        <v>401</v>
      </c>
      <c r="C21" s="296" t="s">
        <v>402</v>
      </c>
      <c r="D21" s="297">
        <v>950000</v>
      </c>
    </row>
    <row r="22" spans="1:4" ht="18.75" customHeight="1">
      <c r="A22" s="562" t="s">
        <v>403</v>
      </c>
      <c r="B22" s="562"/>
      <c r="C22" s="286"/>
      <c r="D22" s="287">
        <v>859572</v>
      </c>
    </row>
    <row r="23" spans="1:4" ht="18.75" customHeight="1">
      <c r="A23" s="288" t="s">
        <v>9</v>
      </c>
      <c r="B23" s="289" t="s">
        <v>404</v>
      </c>
      <c r="C23" s="288" t="s">
        <v>405</v>
      </c>
      <c r="D23" s="298">
        <v>859572</v>
      </c>
    </row>
    <row r="24" spans="1:4" ht="18.75" customHeight="1">
      <c r="A24" s="291" t="s">
        <v>10</v>
      </c>
      <c r="B24" s="292" t="s">
        <v>406</v>
      </c>
      <c r="C24" s="291" t="s">
        <v>405</v>
      </c>
      <c r="D24" s="293">
        <v>0</v>
      </c>
    </row>
    <row r="25" spans="1:4" ht="38.25">
      <c r="A25" s="291" t="s">
        <v>11</v>
      </c>
      <c r="B25" s="294" t="s">
        <v>407</v>
      </c>
      <c r="C25" s="291" t="s">
        <v>408</v>
      </c>
      <c r="D25" s="293">
        <v>0</v>
      </c>
    </row>
    <row r="26" spans="1:4" ht="18.75" customHeight="1">
      <c r="A26" s="291" t="s">
        <v>1</v>
      </c>
      <c r="B26" s="292" t="s">
        <v>409</v>
      </c>
      <c r="C26" s="291" t="s">
        <v>410</v>
      </c>
      <c r="D26" s="293">
        <v>0</v>
      </c>
    </row>
    <row r="27" spans="1:4" ht="18.75" customHeight="1">
      <c r="A27" s="291" t="s">
        <v>15</v>
      </c>
      <c r="B27" s="292" t="s">
        <v>411</v>
      </c>
      <c r="C27" s="291" t="s">
        <v>412</v>
      </c>
      <c r="D27" s="293">
        <v>0</v>
      </c>
    </row>
    <row r="28" spans="1:4" ht="18.75" customHeight="1">
      <c r="A28" s="291" t="s">
        <v>16</v>
      </c>
      <c r="B28" s="292" t="s">
        <v>413</v>
      </c>
      <c r="C28" s="291" t="s">
        <v>414</v>
      </c>
      <c r="D28" s="293">
        <v>0</v>
      </c>
    </row>
    <row r="29" spans="1:4" ht="18.75" customHeight="1">
      <c r="A29" s="296" t="s">
        <v>17</v>
      </c>
      <c r="B29" s="295" t="s">
        <v>415</v>
      </c>
      <c r="C29" s="296" t="s">
        <v>416</v>
      </c>
      <c r="D29" s="297">
        <v>0</v>
      </c>
    </row>
    <row r="30" spans="1:4" ht="7.5" customHeight="1">
      <c r="A30" s="4"/>
      <c r="B30" s="5"/>
      <c r="C30" s="5"/>
      <c r="D30" s="5"/>
    </row>
    <row r="31" spans="1:6" ht="12.75">
      <c r="A31" s="299"/>
      <c r="B31" s="300"/>
      <c r="C31" s="300"/>
      <c r="D31" s="300"/>
      <c r="E31" s="301"/>
      <c r="F31" s="301"/>
    </row>
    <row r="32" spans="3:4" ht="12.75">
      <c r="C32" s="125"/>
      <c r="D32" s="125"/>
    </row>
    <row r="33" spans="3:4" ht="12.75">
      <c r="C33" s="125" t="s">
        <v>366</v>
      </c>
      <c r="D33" s="125"/>
    </row>
    <row r="34" spans="2:4" ht="12.75">
      <c r="B34" s="1" t="s">
        <v>417</v>
      </c>
      <c r="C34" s="125"/>
      <c r="D34" s="125"/>
    </row>
    <row r="35" spans="3:4" ht="12.75">
      <c r="C35" s="125" t="s">
        <v>418</v>
      </c>
      <c r="D35" s="125"/>
    </row>
  </sheetData>
  <sheetProtection/>
  <mergeCells count="7">
    <mergeCell ref="A13:B13"/>
    <mergeCell ref="A22:B22"/>
    <mergeCell ref="A6:D6"/>
    <mergeCell ref="A9:A11"/>
    <mergeCell ref="C9:C11"/>
    <mergeCell ref="B9:B11"/>
    <mergeCell ref="D9:D11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1"/>
  <sheetViews>
    <sheetView defaultGridColor="0" colorId="8" workbookViewId="0" topLeftCell="C42">
      <selection activeCell="H54" sqref="H54"/>
    </sheetView>
  </sheetViews>
  <sheetFormatPr defaultColWidth="9.00390625" defaultRowHeight="12.75"/>
  <cols>
    <col min="1" max="1" width="5.625" style="3" bestFit="1" customWidth="1"/>
    <col min="2" max="2" width="8.875" style="3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10" width="12.25390625" style="0" customWidth="1"/>
    <col min="11" max="11" width="15.875" style="0" customWidth="1"/>
  </cols>
  <sheetData>
    <row r="1" ht="12.75">
      <c r="I1" s="25" t="s">
        <v>419</v>
      </c>
    </row>
    <row r="2" ht="12.75">
      <c r="I2" t="s">
        <v>420</v>
      </c>
    </row>
    <row r="3" ht="12.75">
      <c r="I3" t="s">
        <v>242</v>
      </c>
    </row>
    <row r="4" ht="12.75">
      <c r="I4" t="s">
        <v>382</v>
      </c>
    </row>
    <row r="5" spans="1:11" ht="48.75" customHeight="1">
      <c r="A5" s="573" t="s">
        <v>421</v>
      </c>
      <c r="B5" s="573"/>
      <c r="C5" s="573"/>
      <c r="D5" s="573"/>
      <c r="E5" s="573"/>
      <c r="F5" s="573"/>
      <c r="G5" s="573"/>
      <c r="H5" s="573"/>
      <c r="I5" s="573"/>
      <c r="J5" s="573"/>
      <c r="K5" s="573"/>
    </row>
    <row r="6" spans="1:11" ht="15" customHeight="1">
      <c r="A6" s="277"/>
      <c r="B6" s="277"/>
      <c r="C6" s="277"/>
      <c r="D6" s="277"/>
      <c r="E6" s="277"/>
      <c r="F6" s="277"/>
      <c r="G6" s="277"/>
      <c r="H6" s="277"/>
      <c r="I6" s="277"/>
      <c r="J6" s="277"/>
      <c r="K6" s="277"/>
    </row>
    <row r="7" ht="12.75">
      <c r="K7" s="10" t="s">
        <v>24</v>
      </c>
    </row>
    <row r="8" spans="1:11" s="3" customFormat="1" ht="20.25" customHeight="1">
      <c r="A8" s="564" t="s">
        <v>2</v>
      </c>
      <c r="B8" s="570" t="s">
        <v>3</v>
      </c>
      <c r="C8" s="570" t="s">
        <v>4</v>
      </c>
      <c r="D8" s="565" t="s">
        <v>51</v>
      </c>
      <c r="E8" s="565" t="s">
        <v>64</v>
      </c>
      <c r="F8" s="565" t="s">
        <v>40</v>
      </c>
      <c r="G8" s="565"/>
      <c r="H8" s="565"/>
      <c r="I8" s="565"/>
      <c r="J8" s="565"/>
      <c r="K8" s="565"/>
    </row>
    <row r="9" spans="1:11" s="3" customFormat="1" ht="20.25" customHeight="1">
      <c r="A9" s="564"/>
      <c r="B9" s="571"/>
      <c r="C9" s="571"/>
      <c r="D9" s="564"/>
      <c r="E9" s="565"/>
      <c r="F9" s="565" t="s">
        <v>49</v>
      </c>
      <c r="G9" s="565" t="s">
        <v>5</v>
      </c>
      <c r="H9" s="565"/>
      <c r="I9" s="567"/>
      <c r="J9" s="302"/>
      <c r="K9" s="565" t="s">
        <v>50</v>
      </c>
    </row>
    <row r="10" spans="1:11" s="3" customFormat="1" ht="51.75" customHeight="1" thickBot="1">
      <c r="A10" s="570"/>
      <c r="B10" s="571"/>
      <c r="C10" s="571"/>
      <c r="D10" s="570"/>
      <c r="E10" s="566"/>
      <c r="F10" s="566"/>
      <c r="G10" s="303" t="s">
        <v>47</v>
      </c>
      <c r="H10" s="303" t="s">
        <v>48</v>
      </c>
      <c r="I10" s="303" t="s">
        <v>65</v>
      </c>
      <c r="J10" s="282" t="s">
        <v>241</v>
      </c>
      <c r="K10" s="565"/>
    </row>
    <row r="11" spans="1:11" ht="9" customHeight="1">
      <c r="A11" s="304">
        <v>1</v>
      </c>
      <c r="B11" s="305">
        <v>2</v>
      </c>
      <c r="C11" s="305">
        <v>3</v>
      </c>
      <c r="D11" s="305">
        <v>4</v>
      </c>
      <c r="E11" s="305">
        <v>5</v>
      </c>
      <c r="F11" s="305">
        <v>6</v>
      </c>
      <c r="G11" s="305">
        <v>7</v>
      </c>
      <c r="H11" s="305">
        <v>8</v>
      </c>
      <c r="I11" s="306">
        <v>9</v>
      </c>
      <c r="J11" s="307">
        <v>10</v>
      </c>
      <c r="K11" s="308">
        <v>11</v>
      </c>
    </row>
    <row r="12" spans="1:11" ht="19.5" customHeight="1" thickBot="1">
      <c r="A12" s="309">
        <v>750</v>
      </c>
      <c r="B12" s="310"/>
      <c r="C12" s="310"/>
      <c r="D12" s="311">
        <v>74665</v>
      </c>
      <c r="E12" s="311">
        <v>74665</v>
      </c>
      <c r="F12" s="311">
        <v>74665</v>
      </c>
      <c r="G12" s="311">
        <v>61545</v>
      </c>
      <c r="H12" s="311">
        <v>12032</v>
      </c>
      <c r="I12" s="312"/>
      <c r="J12" s="313">
        <v>1088</v>
      </c>
      <c r="K12" s="316"/>
    </row>
    <row r="13" spans="1:11" ht="19.5" customHeight="1" thickBot="1">
      <c r="A13" s="317"/>
      <c r="B13" s="318">
        <v>75011</v>
      </c>
      <c r="C13" s="318"/>
      <c r="D13" s="319">
        <v>74665</v>
      </c>
      <c r="E13" s="319">
        <v>74665</v>
      </c>
      <c r="F13" s="319">
        <v>74665</v>
      </c>
      <c r="G13" s="319">
        <v>61545</v>
      </c>
      <c r="H13" s="319">
        <v>12032</v>
      </c>
      <c r="I13" s="320"/>
      <c r="J13" s="321">
        <v>1088</v>
      </c>
      <c r="K13" s="322"/>
    </row>
    <row r="14" spans="1:11" ht="19.5" customHeight="1">
      <c r="A14" s="323"/>
      <c r="B14" s="324"/>
      <c r="C14" s="324">
        <v>2010</v>
      </c>
      <c r="D14" s="325">
        <v>74665</v>
      </c>
      <c r="E14" s="325"/>
      <c r="F14" s="325"/>
      <c r="G14" s="325"/>
      <c r="H14" s="325"/>
      <c r="I14" s="325"/>
      <c r="J14" s="325"/>
      <c r="K14" s="325"/>
    </row>
    <row r="15" spans="1:11" ht="19.5" customHeight="1">
      <c r="A15" s="326"/>
      <c r="B15" s="326"/>
      <c r="C15" s="326">
        <v>4010</v>
      </c>
      <c r="D15" s="327"/>
      <c r="E15" s="327">
        <v>61545</v>
      </c>
      <c r="F15" s="327">
        <v>61545</v>
      </c>
      <c r="G15" s="327">
        <v>61545</v>
      </c>
      <c r="H15" s="327"/>
      <c r="I15" s="327"/>
      <c r="J15" s="327"/>
      <c r="K15" s="327"/>
    </row>
    <row r="16" spans="1:11" ht="19.5" customHeight="1">
      <c r="A16" s="328"/>
      <c r="B16" s="326"/>
      <c r="C16" s="326">
        <v>4110</v>
      </c>
      <c r="D16" s="327"/>
      <c r="E16" s="327">
        <v>10524</v>
      </c>
      <c r="F16" s="327">
        <v>10524</v>
      </c>
      <c r="G16" s="327"/>
      <c r="H16" s="327">
        <v>10524</v>
      </c>
      <c r="I16" s="327"/>
      <c r="J16" s="327"/>
      <c r="K16" s="327"/>
    </row>
    <row r="17" spans="1:11" ht="19.5" customHeight="1">
      <c r="A17" s="326"/>
      <c r="B17" s="326"/>
      <c r="C17" s="326">
        <v>4120</v>
      </c>
      <c r="D17" s="327"/>
      <c r="E17" s="327">
        <v>1508</v>
      </c>
      <c r="F17" s="327">
        <v>1508</v>
      </c>
      <c r="G17" s="327"/>
      <c r="H17" s="327">
        <v>1508</v>
      </c>
      <c r="I17" s="327"/>
      <c r="J17" s="327"/>
      <c r="K17" s="327"/>
    </row>
    <row r="18" spans="1:11" ht="19.5" customHeight="1">
      <c r="A18" s="328"/>
      <c r="B18" s="328"/>
      <c r="C18" s="328">
        <v>4210</v>
      </c>
      <c r="D18" s="329"/>
      <c r="E18" s="329">
        <v>150</v>
      </c>
      <c r="F18" s="329">
        <v>150</v>
      </c>
      <c r="G18" s="329"/>
      <c r="H18" s="329"/>
      <c r="I18" s="329"/>
      <c r="J18" s="329">
        <v>150</v>
      </c>
      <c r="K18" s="329"/>
    </row>
    <row r="19" spans="1:11" ht="19.5" customHeight="1" thickBot="1">
      <c r="A19" s="330"/>
      <c r="B19" s="330"/>
      <c r="C19" s="330">
        <v>4410</v>
      </c>
      <c r="D19" s="331"/>
      <c r="E19" s="331">
        <v>938</v>
      </c>
      <c r="F19" s="331">
        <v>938</v>
      </c>
      <c r="G19" s="331"/>
      <c r="H19" s="331"/>
      <c r="I19" s="331"/>
      <c r="J19" s="331">
        <v>938</v>
      </c>
      <c r="K19" s="331"/>
    </row>
    <row r="20" spans="1:11" ht="19.5" customHeight="1" thickBot="1">
      <c r="A20" s="332">
        <v>751</v>
      </c>
      <c r="B20" s="333"/>
      <c r="C20" s="333"/>
      <c r="D20" s="334">
        <v>1035</v>
      </c>
      <c r="E20" s="334">
        <v>1035</v>
      </c>
      <c r="F20" s="334">
        <v>1035</v>
      </c>
      <c r="G20" s="334">
        <v>866</v>
      </c>
      <c r="H20" s="334">
        <v>169</v>
      </c>
      <c r="I20" s="335"/>
      <c r="J20" s="334"/>
      <c r="K20" s="335"/>
    </row>
    <row r="21" spans="1:12" ht="19.5" customHeight="1" thickBot="1">
      <c r="A21" s="336"/>
      <c r="B21" s="332">
        <v>75101</v>
      </c>
      <c r="C21" s="332"/>
      <c r="D21" s="334">
        <v>1035</v>
      </c>
      <c r="E21" s="334">
        <v>1035</v>
      </c>
      <c r="F21" s="334">
        <v>1035</v>
      </c>
      <c r="G21" s="334">
        <v>866</v>
      </c>
      <c r="H21" s="334">
        <v>169</v>
      </c>
      <c r="I21" s="337"/>
      <c r="J21" s="338"/>
      <c r="K21" s="337"/>
      <c r="L21" s="35"/>
    </row>
    <row r="22" spans="1:13" ht="19.5" customHeight="1">
      <c r="A22" s="324"/>
      <c r="B22" s="324"/>
      <c r="C22" s="324">
        <v>2010</v>
      </c>
      <c r="D22" s="325">
        <v>1035</v>
      </c>
      <c r="E22" s="325"/>
      <c r="F22" s="325"/>
      <c r="G22" s="325"/>
      <c r="H22" s="325"/>
      <c r="I22" s="325"/>
      <c r="J22" s="325"/>
      <c r="K22" s="325"/>
      <c r="L22" s="35"/>
      <c r="M22" s="35"/>
    </row>
    <row r="23" spans="1:12" ht="19.5" customHeight="1">
      <c r="A23" s="326"/>
      <c r="B23" s="326"/>
      <c r="C23" s="326">
        <v>4110</v>
      </c>
      <c r="D23" s="327"/>
      <c r="E23" s="327">
        <v>148</v>
      </c>
      <c r="F23" s="327">
        <v>148</v>
      </c>
      <c r="G23" s="327"/>
      <c r="H23" s="327">
        <v>148</v>
      </c>
      <c r="I23" s="327"/>
      <c r="J23" s="327"/>
      <c r="K23" s="327"/>
      <c r="L23" s="339"/>
    </row>
    <row r="24" spans="1:11" ht="19.5" customHeight="1">
      <c r="A24" s="326"/>
      <c r="B24" s="326"/>
      <c r="C24" s="326">
        <v>4120</v>
      </c>
      <c r="D24" s="327"/>
      <c r="E24" s="327">
        <v>21</v>
      </c>
      <c r="F24" s="327">
        <v>21</v>
      </c>
      <c r="G24" s="327"/>
      <c r="H24" s="327">
        <v>21</v>
      </c>
      <c r="I24" s="327"/>
      <c r="J24" s="327"/>
      <c r="K24" s="327"/>
    </row>
    <row r="25" spans="1:11" ht="19.5" customHeight="1" thickBot="1">
      <c r="A25" s="340"/>
      <c r="B25" s="340"/>
      <c r="C25" s="340">
        <v>4170</v>
      </c>
      <c r="D25" s="341"/>
      <c r="E25" s="341">
        <v>866</v>
      </c>
      <c r="F25" s="341">
        <v>866</v>
      </c>
      <c r="G25" s="341">
        <v>866</v>
      </c>
      <c r="H25" s="341"/>
      <c r="I25" s="341"/>
      <c r="J25" s="341"/>
      <c r="K25" s="341"/>
    </row>
    <row r="26" spans="1:11" ht="19.5" customHeight="1" thickBot="1">
      <c r="A26" s="342">
        <v>754</v>
      </c>
      <c r="B26" s="332"/>
      <c r="C26" s="333"/>
      <c r="D26" s="334">
        <v>500</v>
      </c>
      <c r="E26" s="334">
        <v>500</v>
      </c>
      <c r="F26" s="334">
        <v>500</v>
      </c>
      <c r="G26" s="334">
        <v>500</v>
      </c>
      <c r="H26" s="334"/>
      <c r="I26" s="343"/>
      <c r="J26" s="344"/>
      <c r="K26" s="345"/>
    </row>
    <row r="27" spans="1:11" ht="19.5" customHeight="1" thickBot="1">
      <c r="A27" s="346"/>
      <c r="B27" s="347">
        <v>75414</v>
      </c>
      <c r="C27" s="347"/>
      <c r="D27" s="348">
        <v>500</v>
      </c>
      <c r="E27" s="348">
        <v>500</v>
      </c>
      <c r="F27" s="348">
        <v>500</v>
      </c>
      <c r="G27" s="348">
        <v>500</v>
      </c>
      <c r="H27" s="349"/>
      <c r="I27" s="350"/>
      <c r="J27" s="351"/>
      <c r="K27" s="352"/>
    </row>
    <row r="28" spans="1:11" ht="19.5" customHeight="1" hidden="1" thickBot="1">
      <c r="A28" s="346"/>
      <c r="B28" s="318">
        <v>75109</v>
      </c>
      <c r="C28" s="318"/>
      <c r="D28" s="353">
        <v>4140</v>
      </c>
      <c r="E28" s="353">
        <v>4140</v>
      </c>
      <c r="F28" s="353">
        <v>4140</v>
      </c>
      <c r="G28" s="353">
        <v>544</v>
      </c>
      <c r="H28" s="353">
        <v>106</v>
      </c>
      <c r="I28" s="353"/>
      <c r="J28" s="353">
        <v>3490</v>
      </c>
      <c r="K28" s="349"/>
    </row>
    <row r="29" spans="1:11" ht="19.5" customHeight="1" hidden="1" thickBot="1">
      <c r="A29" s="346"/>
      <c r="B29" s="346"/>
      <c r="C29" s="346">
        <v>2010</v>
      </c>
      <c r="D29" s="349">
        <v>4140</v>
      </c>
      <c r="E29" s="349"/>
      <c r="F29" s="349"/>
      <c r="G29" s="349"/>
      <c r="H29" s="349"/>
      <c r="I29" s="349"/>
      <c r="J29" s="349"/>
      <c r="K29" s="349"/>
    </row>
    <row r="30" spans="1:11" ht="19.5" customHeight="1" hidden="1" thickBot="1">
      <c r="A30" s="346"/>
      <c r="B30" s="346"/>
      <c r="C30" s="346">
        <v>3030</v>
      </c>
      <c r="D30" s="349"/>
      <c r="E30" s="349">
        <v>3130</v>
      </c>
      <c r="F30" s="349">
        <v>3130</v>
      </c>
      <c r="G30" s="349"/>
      <c r="H30" s="349"/>
      <c r="I30" s="349"/>
      <c r="J30" s="349">
        <v>3130</v>
      </c>
      <c r="K30" s="349"/>
    </row>
    <row r="31" spans="1:11" ht="15" customHeight="1">
      <c r="A31" s="564" t="s">
        <v>2</v>
      </c>
      <c r="B31" s="570" t="s">
        <v>3</v>
      </c>
      <c r="C31" s="570" t="s">
        <v>4</v>
      </c>
      <c r="D31" s="565" t="s">
        <v>51</v>
      </c>
      <c r="E31" s="565" t="s">
        <v>64</v>
      </c>
      <c r="F31" s="565" t="s">
        <v>40</v>
      </c>
      <c r="G31" s="565"/>
      <c r="H31" s="565"/>
      <c r="I31" s="565"/>
      <c r="J31" s="565"/>
      <c r="K31" s="565"/>
    </row>
    <row r="32" spans="1:11" ht="15" customHeight="1">
      <c r="A32" s="564"/>
      <c r="B32" s="571"/>
      <c r="C32" s="571"/>
      <c r="D32" s="564"/>
      <c r="E32" s="565"/>
      <c r="F32" s="565" t="s">
        <v>49</v>
      </c>
      <c r="G32" s="565" t="s">
        <v>5</v>
      </c>
      <c r="H32" s="565"/>
      <c r="I32" s="567"/>
      <c r="J32" s="302"/>
      <c r="K32" s="565" t="s">
        <v>50</v>
      </c>
    </row>
    <row r="33" spans="1:11" ht="45" customHeight="1">
      <c r="A33" s="564"/>
      <c r="B33" s="572"/>
      <c r="C33" s="572"/>
      <c r="D33" s="564"/>
      <c r="E33" s="565"/>
      <c r="F33" s="565"/>
      <c r="G33" s="282" t="s">
        <v>47</v>
      </c>
      <c r="H33" s="282" t="s">
        <v>48</v>
      </c>
      <c r="I33" s="282" t="s">
        <v>65</v>
      </c>
      <c r="J33" s="282" t="s">
        <v>241</v>
      </c>
      <c r="K33" s="565"/>
    </row>
    <row r="34" spans="1:11" ht="19.5" customHeight="1" hidden="1" thickBot="1">
      <c r="A34" s="346"/>
      <c r="B34" s="346"/>
      <c r="C34" s="346">
        <v>4110</v>
      </c>
      <c r="D34" s="349"/>
      <c r="E34" s="349">
        <v>93</v>
      </c>
      <c r="F34" s="349">
        <v>93</v>
      </c>
      <c r="G34" s="349"/>
      <c r="H34" s="349">
        <v>93</v>
      </c>
      <c r="I34" s="349"/>
      <c r="J34" s="349"/>
      <c r="K34" s="349"/>
    </row>
    <row r="35" spans="1:11" ht="19.5" customHeight="1" hidden="1" thickBot="1">
      <c r="A35" s="346"/>
      <c r="B35" s="346"/>
      <c r="C35" s="346">
        <v>4120</v>
      </c>
      <c r="D35" s="349"/>
      <c r="E35" s="349">
        <v>13</v>
      </c>
      <c r="F35" s="349">
        <v>13</v>
      </c>
      <c r="G35" s="349"/>
      <c r="H35" s="349">
        <v>13</v>
      </c>
      <c r="I35" s="349"/>
      <c r="J35" s="349"/>
      <c r="K35" s="349"/>
    </row>
    <row r="36" spans="1:11" ht="19.5" customHeight="1" hidden="1" thickBot="1">
      <c r="A36" s="346"/>
      <c r="B36" s="346"/>
      <c r="C36" s="346">
        <v>4170</v>
      </c>
      <c r="D36" s="349"/>
      <c r="E36" s="349">
        <v>544</v>
      </c>
      <c r="F36" s="349">
        <v>544</v>
      </c>
      <c r="G36" s="349">
        <v>544</v>
      </c>
      <c r="H36" s="349"/>
      <c r="I36" s="349"/>
      <c r="J36" s="349"/>
      <c r="K36" s="349"/>
    </row>
    <row r="37" spans="1:11" ht="19.5" customHeight="1" hidden="1" thickBot="1">
      <c r="A37" s="346"/>
      <c r="B37" s="346"/>
      <c r="C37" s="346">
        <v>4210</v>
      </c>
      <c r="D37" s="349"/>
      <c r="E37" s="349">
        <v>210</v>
      </c>
      <c r="F37" s="349">
        <v>210</v>
      </c>
      <c r="G37" s="349"/>
      <c r="H37" s="349"/>
      <c r="I37" s="349"/>
      <c r="J37" s="349">
        <v>210</v>
      </c>
      <c r="K37" s="349"/>
    </row>
    <row r="38" spans="1:11" ht="19.5" customHeight="1" hidden="1" thickBot="1">
      <c r="A38" s="346"/>
      <c r="B38" s="346"/>
      <c r="C38" s="346">
        <v>4300</v>
      </c>
      <c r="D38" s="349"/>
      <c r="E38" s="349">
        <v>50</v>
      </c>
      <c r="F38" s="349">
        <v>50</v>
      </c>
      <c r="G38" s="349"/>
      <c r="H38" s="349"/>
      <c r="I38" s="349"/>
      <c r="J38" s="349">
        <v>50</v>
      </c>
      <c r="K38" s="349"/>
    </row>
    <row r="39" spans="1:11" ht="19.5" customHeight="1" hidden="1" thickBot="1">
      <c r="A39" s="346"/>
      <c r="B39" s="346"/>
      <c r="C39" s="346">
        <v>4410</v>
      </c>
      <c r="D39" s="349"/>
      <c r="E39" s="349">
        <v>100</v>
      </c>
      <c r="F39" s="349">
        <v>100</v>
      </c>
      <c r="G39" s="349"/>
      <c r="H39" s="349"/>
      <c r="I39" s="349"/>
      <c r="J39" s="349">
        <v>100</v>
      </c>
      <c r="K39" s="349"/>
    </row>
    <row r="40" spans="1:11" ht="19.5" customHeight="1" hidden="1" thickBot="1">
      <c r="A40" s="354">
        <v>754</v>
      </c>
      <c r="B40" s="354"/>
      <c r="C40" s="355"/>
      <c r="D40" s="356">
        <v>500</v>
      </c>
      <c r="E40" s="334">
        <v>500</v>
      </c>
      <c r="F40" s="334">
        <v>500</v>
      </c>
      <c r="G40" s="334">
        <v>500</v>
      </c>
      <c r="H40" s="334"/>
      <c r="I40" s="334"/>
      <c r="J40" s="334"/>
      <c r="K40" s="334">
        <v>10000</v>
      </c>
    </row>
    <row r="41" spans="1:11" ht="19.5" customHeight="1" hidden="1">
      <c r="A41" s="326"/>
      <c r="B41" s="357">
        <v>75414</v>
      </c>
      <c r="C41" s="357"/>
      <c r="D41" s="287">
        <v>500</v>
      </c>
      <c r="E41" s="348">
        <v>500</v>
      </c>
      <c r="F41" s="348">
        <v>500</v>
      </c>
      <c r="G41" s="348">
        <v>500</v>
      </c>
      <c r="H41" s="348"/>
      <c r="I41" s="348"/>
      <c r="J41" s="348"/>
      <c r="K41" s="348">
        <v>10000</v>
      </c>
    </row>
    <row r="42" spans="1:11" ht="19.5" customHeight="1">
      <c r="A42" s="326"/>
      <c r="B42" s="326"/>
      <c r="C42" s="326">
        <v>2010</v>
      </c>
      <c r="D42" s="327">
        <v>500</v>
      </c>
      <c r="E42" s="327"/>
      <c r="F42" s="327"/>
      <c r="G42" s="327"/>
      <c r="H42" s="327"/>
      <c r="I42" s="327"/>
      <c r="J42" s="327"/>
      <c r="K42" s="327"/>
    </row>
    <row r="43" spans="1:11" ht="19.5" customHeight="1" hidden="1">
      <c r="A43" s="326"/>
      <c r="B43" s="326"/>
      <c r="C43" s="326">
        <v>6310</v>
      </c>
      <c r="D43" s="327">
        <v>10000</v>
      </c>
      <c r="E43" s="327"/>
      <c r="F43" s="327"/>
      <c r="G43" s="327"/>
      <c r="H43" s="327"/>
      <c r="I43" s="327"/>
      <c r="J43" s="327"/>
      <c r="K43" s="327"/>
    </row>
    <row r="44" spans="1:11" ht="19.5" customHeight="1" thickBot="1">
      <c r="A44" s="326"/>
      <c r="B44" s="326"/>
      <c r="C44" s="326">
        <v>4170</v>
      </c>
      <c r="D44" s="327"/>
      <c r="E44" s="327">
        <v>500</v>
      </c>
      <c r="F44" s="327">
        <v>500</v>
      </c>
      <c r="G44" s="327">
        <v>500</v>
      </c>
      <c r="H44" s="327"/>
      <c r="I44" s="327"/>
      <c r="J44" s="327"/>
      <c r="K44" s="327"/>
    </row>
    <row r="45" spans="1:11" ht="19.5" customHeight="1" hidden="1">
      <c r="A45" s="340"/>
      <c r="B45" s="340"/>
      <c r="C45" s="340">
        <v>6060</v>
      </c>
      <c r="D45" s="341"/>
      <c r="E45" s="341">
        <v>10000</v>
      </c>
      <c r="F45" s="341"/>
      <c r="G45" s="341"/>
      <c r="H45" s="341"/>
      <c r="I45" s="341"/>
      <c r="J45" s="341"/>
      <c r="K45" s="341">
        <v>10000</v>
      </c>
    </row>
    <row r="46" spans="1:11" ht="19.5" customHeight="1" thickBot="1">
      <c r="A46" s="342">
        <v>852</v>
      </c>
      <c r="B46" s="333"/>
      <c r="C46" s="333"/>
      <c r="D46" s="334">
        <v>1475099</v>
      </c>
      <c r="E46" s="334">
        <v>1475099</v>
      </c>
      <c r="F46" s="334">
        <v>1475099</v>
      </c>
      <c r="G46" s="334">
        <v>15000</v>
      </c>
      <c r="H46" s="334">
        <v>2953</v>
      </c>
      <c r="I46" s="358">
        <v>1426554</v>
      </c>
      <c r="J46" s="359">
        <v>30592</v>
      </c>
      <c r="K46" s="337"/>
    </row>
    <row r="47" spans="1:11" ht="19.5" customHeight="1" thickBot="1">
      <c r="A47" s="360"/>
      <c r="B47" s="342">
        <v>85212</v>
      </c>
      <c r="C47" s="332"/>
      <c r="D47" s="334">
        <v>1384172</v>
      </c>
      <c r="E47" s="334">
        <v>1384172</v>
      </c>
      <c r="F47" s="334">
        <v>1384172</v>
      </c>
      <c r="G47" s="334">
        <v>15000</v>
      </c>
      <c r="H47" s="334">
        <v>2953</v>
      </c>
      <c r="I47" s="358">
        <v>1342647</v>
      </c>
      <c r="J47" s="359">
        <v>23572</v>
      </c>
      <c r="K47" s="337"/>
    </row>
    <row r="48" spans="1:11" ht="19.5" customHeight="1">
      <c r="A48" s="324"/>
      <c r="B48" s="324"/>
      <c r="C48" s="324">
        <v>2010</v>
      </c>
      <c r="D48" s="325">
        <v>1384172</v>
      </c>
      <c r="E48" s="325"/>
      <c r="F48" s="325"/>
      <c r="G48" s="325"/>
      <c r="H48" s="325"/>
      <c r="I48" s="325"/>
      <c r="J48" s="325"/>
      <c r="K48" s="325"/>
    </row>
    <row r="49" spans="1:11" ht="19.5" customHeight="1">
      <c r="A49" s="324"/>
      <c r="B49" s="324"/>
      <c r="C49" s="324">
        <v>3110</v>
      </c>
      <c r="D49" s="325"/>
      <c r="E49" s="325">
        <v>1342647</v>
      </c>
      <c r="F49" s="325">
        <v>1342647</v>
      </c>
      <c r="G49" s="325"/>
      <c r="H49" s="325"/>
      <c r="I49" s="325">
        <v>1342647</v>
      </c>
      <c r="J49" s="325"/>
      <c r="K49" s="325"/>
    </row>
    <row r="50" spans="1:11" ht="19.5" customHeight="1">
      <c r="A50" s="324"/>
      <c r="B50" s="324"/>
      <c r="C50" s="324">
        <v>4010</v>
      </c>
      <c r="D50" s="325"/>
      <c r="E50" s="325">
        <v>15000</v>
      </c>
      <c r="F50" s="325">
        <v>15000</v>
      </c>
      <c r="G50" s="325">
        <v>15000</v>
      </c>
      <c r="H50" s="325"/>
      <c r="I50" s="325"/>
      <c r="J50" s="325"/>
      <c r="K50" s="325"/>
    </row>
    <row r="51" spans="1:11" ht="19.5" customHeight="1">
      <c r="A51" s="324"/>
      <c r="B51" s="324"/>
      <c r="C51" s="324">
        <v>4110</v>
      </c>
      <c r="D51" s="325"/>
      <c r="E51" s="325">
        <v>2585</v>
      </c>
      <c r="F51" s="325">
        <v>2585</v>
      </c>
      <c r="G51" s="325"/>
      <c r="H51" s="325">
        <v>2585</v>
      </c>
      <c r="I51" s="325"/>
      <c r="J51" s="325"/>
      <c r="K51" s="325"/>
    </row>
    <row r="52" spans="1:11" ht="19.5" customHeight="1">
      <c r="A52" s="324"/>
      <c r="B52" s="324"/>
      <c r="C52" s="324">
        <v>4120</v>
      </c>
      <c r="D52" s="325"/>
      <c r="E52" s="325">
        <v>368</v>
      </c>
      <c r="F52" s="325">
        <v>368</v>
      </c>
      <c r="G52" s="325"/>
      <c r="H52" s="325">
        <v>368</v>
      </c>
      <c r="I52" s="325"/>
      <c r="J52" s="325"/>
      <c r="K52" s="325"/>
    </row>
    <row r="53" spans="1:11" ht="19.5" customHeight="1">
      <c r="A53" s="324"/>
      <c r="B53" s="324"/>
      <c r="C53" s="324">
        <v>4210</v>
      </c>
      <c r="D53" s="325"/>
      <c r="E53" s="325">
        <v>8182</v>
      </c>
      <c r="F53" s="325">
        <v>8182</v>
      </c>
      <c r="G53" s="325"/>
      <c r="H53" s="325"/>
      <c r="I53" s="325"/>
      <c r="J53" s="325">
        <v>8182</v>
      </c>
      <c r="K53" s="325"/>
    </row>
    <row r="54" spans="1:11" ht="19.5" customHeight="1">
      <c r="A54" s="324"/>
      <c r="B54" s="324"/>
      <c r="C54" s="324">
        <v>4300</v>
      </c>
      <c r="D54" s="325"/>
      <c r="E54" s="325">
        <v>7000</v>
      </c>
      <c r="F54" s="325">
        <v>7000</v>
      </c>
      <c r="G54" s="325"/>
      <c r="H54" s="325"/>
      <c r="I54" s="325"/>
      <c r="J54" s="325">
        <v>7000</v>
      </c>
      <c r="K54" s="325"/>
    </row>
    <row r="55" spans="1:11" ht="19.5" customHeight="1">
      <c r="A55" s="324"/>
      <c r="B55" s="324"/>
      <c r="C55" s="324">
        <v>4370</v>
      </c>
      <c r="D55" s="325"/>
      <c r="E55" s="325">
        <v>1300</v>
      </c>
      <c r="F55" s="325">
        <v>1300</v>
      </c>
      <c r="G55" s="325"/>
      <c r="H55" s="325"/>
      <c r="I55" s="325"/>
      <c r="J55" s="325">
        <v>1300</v>
      </c>
      <c r="K55" s="325"/>
    </row>
    <row r="56" spans="1:11" ht="19.5" customHeight="1">
      <c r="A56" s="324"/>
      <c r="B56" s="324"/>
      <c r="C56" s="324">
        <v>4410</v>
      </c>
      <c r="D56" s="325"/>
      <c r="E56" s="325">
        <v>1390</v>
      </c>
      <c r="F56" s="325">
        <v>1390</v>
      </c>
      <c r="G56" s="325"/>
      <c r="H56" s="325"/>
      <c r="I56" s="325"/>
      <c r="J56" s="325">
        <v>1390</v>
      </c>
      <c r="K56" s="325"/>
    </row>
    <row r="57" spans="1:11" ht="19.5" customHeight="1">
      <c r="A57" s="324"/>
      <c r="B57" s="324"/>
      <c r="C57" s="324">
        <v>4700</v>
      </c>
      <c r="D57" s="325"/>
      <c r="E57" s="325">
        <v>4000</v>
      </c>
      <c r="F57" s="325">
        <v>4000</v>
      </c>
      <c r="G57" s="325"/>
      <c r="H57" s="325"/>
      <c r="I57" s="325"/>
      <c r="J57" s="325">
        <v>4000</v>
      </c>
      <c r="K57" s="325"/>
    </row>
    <row r="58" spans="1:11" ht="19.5" customHeight="1">
      <c r="A58" s="324"/>
      <c r="B58" s="324"/>
      <c r="C58" s="324">
        <v>4740</v>
      </c>
      <c r="D58" s="325"/>
      <c r="E58" s="325">
        <v>400</v>
      </c>
      <c r="F58" s="325">
        <v>400</v>
      </c>
      <c r="G58" s="325"/>
      <c r="H58" s="325"/>
      <c r="I58" s="325"/>
      <c r="J58" s="325">
        <v>400</v>
      </c>
      <c r="K58" s="325"/>
    </row>
    <row r="59" spans="1:11" ht="19.5" customHeight="1" thickBot="1">
      <c r="A59" s="328"/>
      <c r="B59" s="328"/>
      <c r="C59" s="328">
        <v>4750</v>
      </c>
      <c r="D59" s="329"/>
      <c r="E59" s="329">
        <v>1300</v>
      </c>
      <c r="F59" s="329">
        <v>1300</v>
      </c>
      <c r="G59" s="329"/>
      <c r="H59" s="329"/>
      <c r="I59" s="329"/>
      <c r="J59" s="329">
        <v>1300</v>
      </c>
      <c r="K59" s="329"/>
    </row>
    <row r="60" spans="1:11" ht="19.5" customHeight="1" thickBot="1">
      <c r="A60" s="336"/>
      <c r="B60" s="332">
        <v>85213</v>
      </c>
      <c r="C60" s="332"/>
      <c r="D60" s="334">
        <v>7020</v>
      </c>
      <c r="E60" s="334">
        <v>7020</v>
      </c>
      <c r="F60" s="334">
        <v>7020</v>
      </c>
      <c r="G60" s="334"/>
      <c r="H60" s="334"/>
      <c r="I60" s="358"/>
      <c r="J60" s="359">
        <v>7020</v>
      </c>
      <c r="K60" s="337"/>
    </row>
    <row r="61" spans="1:11" ht="19.5" customHeight="1">
      <c r="A61" s="324"/>
      <c r="B61" s="324"/>
      <c r="C61" s="324">
        <v>2010</v>
      </c>
      <c r="D61" s="325">
        <v>7020</v>
      </c>
      <c r="E61" s="325"/>
      <c r="F61" s="325"/>
      <c r="G61" s="325"/>
      <c r="H61" s="325"/>
      <c r="I61" s="325"/>
      <c r="J61" s="325"/>
      <c r="K61" s="325"/>
    </row>
    <row r="62" spans="1:11" ht="19.5" customHeight="1" thickBot="1">
      <c r="A62" s="324"/>
      <c r="B62" s="324"/>
      <c r="C62" s="324">
        <v>4130</v>
      </c>
      <c r="D62" s="325"/>
      <c r="E62" s="325">
        <v>7020</v>
      </c>
      <c r="F62" s="325">
        <v>7020</v>
      </c>
      <c r="G62" s="325"/>
      <c r="H62" s="325"/>
      <c r="I62" s="325"/>
      <c r="J62" s="325">
        <v>7020</v>
      </c>
      <c r="K62" s="325"/>
    </row>
    <row r="63" spans="1:11" ht="15" customHeight="1" hidden="1">
      <c r="A63" s="564" t="s">
        <v>2</v>
      </c>
      <c r="B63" s="570" t="s">
        <v>3</v>
      </c>
      <c r="C63" s="570" t="s">
        <v>4</v>
      </c>
      <c r="D63" s="565" t="s">
        <v>51</v>
      </c>
      <c r="E63" s="565" t="s">
        <v>64</v>
      </c>
      <c r="F63" s="565" t="s">
        <v>40</v>
      </c>
      <c r="G63" s="565"/>
      <c r="H63" s="565"/>
      <c r="I63" s="565"/>
      <c r="J63" s="565"/>
      <c r="K63" s="565"/>
    </row>
    <row r="64" spans="1:11" ht="15" customHeight="1" hidden="1">
      <c r="A64" s="564"/>
      <c r="B64" s="571"/>
      <c r="C64" s="571"/>
      <c r="D64" s="564"/>
      <c r="E64" s="565"/>
      <c r="F64" s="565" t="s">
        <v>49</v>
      </c>
      <c r="G64" s="565" t="s">
        <v>5</v>
      </c>
      <c r="H64" s="565"/>
      <c r="I64" s="567"/>
      <c r="J64" s="302"/>
      <c r="K64" s="565" t="s">
        <v>50</v>
      </c>
    </row>
    <row r="65" spans="1:11" ht="49.5" customHeight="1" hidden="1">
      <c r="A65" s="570"/>
      <c r="B65" s="571"/>
      <c r="C65" s="571"/>
      <c r="D65" s="570"/>
      <c r="E65" s="566"/>
      <c r="F65" s="566"/>
      <c r="G65" s="303" t="s">
        <v>47</v>
      </c>
      <c r="H65" s="303" t="s">
        <v>48</v>
      </c>
      <c r="I65" s="303" t="s">
        <v>65</v>
      </c>
      <c r="J65" s="303" t="s">
        <v>241</v>
      </c>
      <c r="K65" s="566"/>
    </row>
    <row r="66" spans="1:11" ht="19.5" customHeight="1" thickBot="1">
      <c r="A66" s="336"/>
      <c r="B66" s="332">
        <v>85214</v>
      </c>
      <c r="C66" s="332"/>
      <c r="D66" s="334">
        <v>83907</v>
      </c>
      <c r="E66" s="334">
        <v>83907</v>
      </c>
      <c r="F66" s="334">
        <v>83907</v>
      </c>
      <c r="G66" s="334"/>
      <c r="H66" s="334"/>
      <c r="I66" s="358">
        <v>83907</v>
      </c>
      <c r="J66" s="359"/>
      <c r="K66" s="337"/>
    </row>
    <row r="67" spans="1:11" ht="19.5" customHeight="1">
      <c r="A67" s="324"/>
      <c r="B67" s="324"/>
      <c r="C67" s="324">
        <v>2010</v>
      </c>
      <c r="D67" s="325">
        <v>83907</v>
      </c>
      <c r="E67" s="325"/>
      <c r="F67" s="325"/>
      <c r="G67" s="325"/>
      <c r="H67" s="325"/>
      <c r="I67" s="325"/>
      <c r="J67" s="325"/>
      <c r="K67" s="325"/>
    </row>
    <row r="68" spans="1:11" ht="19.5" customHeight="1" thickBot="1">
      <c r="A68" s="326"/>
      <c r="B68" s="326"/>
      <c r="C68" s="326">
        <v>3110</v>
      </c>
      <c r="D68" s="327"/>
      <c r="E68" s="325">
        <v>83907</v>
      </c>
      <c r="F68" s="325">
        <v>83907</v>
      </c>
      <c r="G68" s="325"/>
      <c r="H68" s="325"/>
      <c r="I68" s="325">
        <v>83907</v>
      </c>
      <c r="J68" s="325"/>
      <c r="K68" s="325"/>
    </row>
    <row r="69" spans="1:11" ht="19.5" customHeight="1" hidden="1">
      <c r="A69" s="326"/>
      <c r="B69" s="326"/>
      <c r="C69" s="361"/>
      <c r="D69" s="327"/>
      <c r="E69" s="362"/>
      <c r="F69" s="325"/>
      <c r="G69" s="325"/>
      <c r="H69" s="325"/>
      <c r="I69" s="325"/>
      <c r="J69" s="325"/>
      <c r="K69" s="325"/>
    </row>
    <row r="70" spans="1:11" ht="19.5" customHeight="1" hidden="1">
      <c r="A70" s="324"/>
      <c r="B70" s="324"/>
      <c r="C70" s="363"/>
      <c r="D70" s="325"/>
      <c r="E70" s="362"/>
      <c r="F70" s="325"/>
      <c r="G70" s="325"/>
      <c r="H70" s="325"/>
      <c r="I70" s="325"/>
      <c r="J70" s="325"/>
      <c r="K70" s="325"/>
    </row>
    <row r="71" spans="1:11" ht="19.5" customHeight="1" hidden="1">
      <c r="A71" s="324"/>
      <c r="B71" s="324"/>
      <c r="C71" s="363"/>
      <c r="D71" s="325"/>
      <c r="E71" s="362"/>
      <c r="F71" s="325"/>
      <c r="G71" s="325"/>
      <c r="H71" s="325"/>
      <c r="I71" s="325"/>
      <c r="J71" s="325"/>
      <c r="K71" s="325"/>
    </row>
    <row r="72" spans="1:11" ht="19.5" customHeight="1" hidden="1">
      <c r="A72" s="328"/>
      <c r="B72" s="328"/>
      <c r="C72" s="364"/>
      <c r="D72" s="329"/>
      <c r="E72" s="365"/>
      <c r="F72" s="329"/>
      <c r="G72" s="329"/>
      <c r="H72" s="329"/>
      <c r="I72" s="329"/>
      <c r="J72" s="329"/>
      <c r="K72" s="329"/>
    </row>
    <row r="73" spans="1:11" ht="18.75" customHeight="1" thickBot="1">
      <c r="A73" s="568" t="s">
        <v>53</v>
      </c>
      <c r="B73" s="569"/>
      <c r="C73" s="569"/>
      <c r="D73" s="366">
        <f>D12+D20+D40+D46</f>
        <v>1551299</v>
      </c>
      <c r="E73" s="367">
        <f>SUM(D73)</f>
        <v>1551299</v>
      </c>
      <c r="F73" s="367">
        <v>1551299</v>
      </c>
      <c r="G73" s="367">
        <f>G12+G20+G40+G46</f>
        <v>77911</v>
      </c>
      <c r="H73" s="367">
        <f>H12+H20+H40+H46</f>
        <v>15154</v>
      </c>
      <c r="I73" s="368">
        <f>I12+I20+I40+I46</f>
        <v>1426554</v>
      </c>
      <c r="J73" s="321">
        <f>J12+J20+J40+J46</f>
        <v>31680</v>
      </c>
      <c r="K73" s="368"/>
    </row>
    <row r="74" spans="1:5" ht="12.75" hidden="1">
      <c r="A74" s="4"/>
      <c r="D74" s="5"/>
      <c r="E74" s="5"/>
    </row>
    <row r="75" spans="1:6" ht="6" customHeight="1">
      <c r="A75" s="4"/>
      <c r="C75" s="5"/>
      <c r="D75" s="4"/>
      <c r="E75" s="4"/>
      <c r="F75" s="5"/>
    </row>
    <row r="76" spans="1:9" ht="12.75">
      <c r="A76" s="4"/>
      <c r="B76" s="4"/>
      <c r="C76" s="5"/>
      <c r="D76" s="5"/>
      <c r="E76" s="5"/>
      <c r="F76" s="5"/>
      <c r="G76" s="35"/>
      <c r="H76" s="25" t="s">
        <v>422</v>
      </c>
      <c r="I76" s="25"/>
    </row>
    <row r="77" spans="1:9" ht="12.75">
      <c r="A77" s="4"/>
      <c r="B77" s="4"/>
      <c r="C77" s="5"/>
      <c r="D77" s="5"/>
      <c r="E77" s="5"/>
      <c r="I77" s="25"/>
    </row>
    <row r="78" spans="1:8" ht="12.75">
      <c r="A78" s="4"/>
      <c r="H78" t="s">
        <v>423</v>
      </c>
    </row>
    <row r="79" ht="12.75">
      <c r="A79" s="4"/>
    </row>
    <row r="80" ht="12.75">
      <c r="A80" s="4"/>
    </row>
    <row r="81" ht="12.75">
      <c r="A81" s="4"/>
    </row>
  </sheetData>
  <sheetProtection/>
  <mergeCells count="29">
    <mergeCell ref="F8:K8"/>
    <mergeCell ref="A5:K5"/>
    <mergeCell ref="F9:F10"/>
    <mergeCell ref="D8:D10"/>
    <mergeCell ref="E8:E10"/>
    <mergeCell ref="A8:A10"/>
    <mergeCell ref="B8:B10"/>
    <mergeCell ref="C8:C10"/>
    <mergeCell ref="G9:I9"/>
    <mergeCell ref="K9:K10"/>
    <mergeCell ref="F31:K31"/>
    <mergeCell ref="F32:F33"/>
    <mergeCell ref="G32:I32"/>
    <mergeCell ref="K32:K33"/>
    <mergeCell ref="D63:D65"/>
    <mergeCell ref="E63:E65"/>
    <mergeCell ref="A31:A33"/>
    <mergeCell ref="B31:B33"/>
    <mergeCell ref="C31:C33"/>
    <mergeCell ref="D31:D33"/>
    <mergeCell ref="E31:E33"/>
    <mergeCell ref="A73:C73"/>
    <mergeCell ref="A63:A65"/>
    <mergeCell ref="B63:B65"/>
    <mergeCell ref="C63:C65"/>
    <mergeCell ref="F63:K63"/>
    <mergeCell ref="F64:F65"/>
    <mergeCell ref="G64:I64"/>
    <mergeCell ref="K64:K65"/>
  </mergeCells>
  <printOptions horizontalCentered="1"/>
  <pageMargins left="0.7086614173228347" right="0.7086614173228347" top="0.7480314960629921" bottom="0.15748031496062992" header="0.31496062992125984" footer="0.31496062992125984"/>
  <pageSetup horizontalDpi="300" verticalDpi="300" orientation="landscape" paperSize="9" scale="90" r:id="rId1"/>
  <headerFooter alignWithMargins="0">
    <oddHeader>&amp;CStrona &amp;P</oddHeader>
  </headerFooter>
  <rowBreaks count="1" manualBreakCount="1">
    <brk id="3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7">
      <selection activeCell="D23" sqref="D23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ht="12.75">
      <c r="E1" s="1" t="s">
        <v>437</v>
      </c>
    </row>
    <row r="2" ht="12.75">
      <c r="E2" s="1" t="s">
        <v>424</v>
      </c>
    </row>
    <row r="3" ht="12.75">
      <c r="E3" s="1" t="s">
        <v>425</v>
      </c>
    </row>
    <row r="4" ht="12.75">
      <c r="E4" s="1" t="s">
        <v>426</v>
      </c>
    </row>
    <row r="5" ht="49.5" customHeight="1"/>
    <row r="6" spans="1:7" ht="21" customHeight="1">
      <c r="A6" s="578" t="s">
        <v>427</v>
      </c>
      <c r="B6" s="578"/>
      <c r="C6" s="578"/>
      <c r="D6" s="578"/>
      <c r="E6" s="578"/>
      <c r="F6" s="578"/>
      <c r="G6"/>
    </row>
    <row r="7" spans="1:6" ht="19.5" customHeight="1">
      <c r="A7" s="574" t="s">
        <v>438</v>
      </c>
      <c r="B7" s="574"/>
      <c r="C7" s="574"/>
      <c r="D7" s="574"/>
      <c r="E7" s="574"/>
      <c r="F7" s="574"/>
    </row>
    <row r="8" spans="1:7" ht="19.5" customHeight="1">
      <c r="A8" s="578" t="s">
        <v>428</v>
      </c>
      <c r="B8" s="578"/>
      <c r="C8" s="578"/>
      <c r="D8" s="578"/>
      <c r="E8" s="578"/>
      <c r="F8" s="578"/>
      <c r="G8"/>
    </row>
    <row r="9" ht="39.75" customHeight="1">
      <c r="F9" s="11" t="s">
        <v>24</v>
      </c>
    </row>
    <row r="10" spans="1:6" ht="19.5" customHeight="1">
      <c r="A10" s="12" t="s">
        <v>31</v>
      </c>
      <c r="B10" s="12" t="s">
        <v>2</v>
      </c>
      <c r="C10" s="12" t="s">
        <v>3</v>
      </c>
      <c r="D10" s="12" t="s">
        <v>58</v>
      </c>
      <c r="E10" s="12" t="s">
        <v>384</v>
      </c>
      <c r="F10" s="12" t="s">
        <v>429</v>
      </c>
    </row>
    <row r="11" spans="1:6" ht="7.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</row>
    <row r="12" spans="1:6" ht="16.5" customHeight="1">
      <c r="A12" s="369">
        <v>1</v>
      </c>
      <c r="B12" s="370">
        <v>750</v>
      </c>
      <c r="C12" s="371"/>
      <c r="D12" s="372"/>
      <c r="E12" s="372" t="s">
        <v>430</v>
      </c>
      <c r="F12" s="373">
        <v>4362</v>
      </c>
    </row>
    <row r="13" spans="1:6" ht="21.75" customHeight="1">
      <c r="A13" s="374"/>
      <c r="B13" s="374"/>
      <c r="C13" s="375">
        <v>75011</v>
      </c>
      <c r="D13" s="376"/>
      <c r="E13" s="376" t="s">
        <v>151</v>
      </c>
      <c r="F13" s="377">
        <v>4362</v>
      </c>
    </row>
    <row r="14" spans="1:6" ht="21.75" customHeight="1">
      <c r="A14" s="374"/>
      <c r="B14" s="374"/>
      <c r="C14" s="374"/>
      <c r="D14" s="378" t="s">
        <v>431</v>
      </c>
      <c r="E14" s="379" t="s">
        <v>250</v>
      </c>
      <c r="F14" s="380">
        <v>4362</v>
      </c>
    </row>
    <row r="15" spans="1:6" ht="30" customHeight="1" hidden="1">
      <c r="A15" s="374"/>
      <c r="B15" s="374"/>
      <c r="C15" s="374"/>
      <c r="D15" s="374"/>
      <c r="E15" s="374"/>
      <c r="F15" s="381"/>
    </row>
    <row r="16" spans="1:6" ht="30" customHeight="1" hidden="1">
      <c r="A16" s="374"/>
      <c r="B16" s="374"/>
      <c r="C16" s="374"/>
      <c r="D16" s="374"/>
      <c r="E16" s="374"/>
      <c r="F16" s="381"/>
    </row>
    <row r="17" spans="1:6" ht="30" customHeight="1" hidden="1">
      <c r="A17" s="374"/>
      <c r="B17" s="374"/>
      <c r="C17" s="374"/>
      <c r="D17" s="374"/>
      <c r="E17" s="374"/>
      <c r="F17" s="381"/>
    </row>
    <row r="18" spans="1:6" ht="16.5" customHeight="1">
      <c r="A18" s="374"/>
      <c r="B18" s="374"/>
      <c r="C18" s="374"/>
      <c r="D18" s="382"/>
      <c r="E18" s="382" t="s">
        <v>432</v>
      </c>
      <c r="F18" s="383"/>
    </row>
    <row r="19" spans="1:6" ht="20.25" customHeight="1">
      <c r="A19" s="374"/>
      <c r="B19" s="374"/>
      <c r="C19" s="374"/>
      <c r="D19" s="14"/>
      <c r="E19" s="384" t="s">
        <v>433</v>
      </c>
      <c r="F19" s="385">
        <v>4275</v>
      </c>
    </row>
    <row r="20" spans="1:6" ht="18.75" customHeight="1">
      <c r="A20" s="386"/>
      <c r="B20" s="386"/>
      <c r="C20" s="386"/>
      <c r="D20" s="15"/>
      <c r="E20" s="387" t="s">
        <v>434</v>
      </c>
      <c r="F20" s="388">
        <v>87</v>
      </c>
    </row>
    <row r="21" spans="1:6" ht="30" customHeight="1">
      <c r="A21" s="575" t="s">
        <v>53</v>
      </c>
      <c r="B21" s="576"/>
      <c r="C21" s="576"/>
      <c r="D21" s="576"/>
      <c r="E21" s="577"/>
      <c r="F21" s="389">
        <f>SUM(F14)</f>
        <v>4362</v>
      </c>
    </row>
    <row r="23" ht="12.75">
      <c r="A23" s="27"/>
    </row>
    <row r="24" spans="1:6" ht="12.75">
      <c r="A24" s="26"/>
      <c r="E24" s="125" t="s">
        <v>435</v>
      </c>
      <c r="F24" s="125"/>
    </row>
    <row r="25" spans="5:6" ht="12.75">
      <c r="E25" s="125"/>
      <c r="F25" s="125"/>
    </row>
    <row r="26" spans="1:6" ht="12.75">
      <c r="A26" s="26"/>
      <c r="E26" s="125" t="s">
        <v>436</v>
      </c>
      <c r="F26" s="125"/>
    </row>
    <row r="27" spans="5:6" ht="12.75">
      <c r="E27" s="125"/>
      <c r="F27" s="125"/>
    </row>
  </sheetData>
  <sheetProtection/>
  <mergeCells count="4">
    <mergeCell ref="A7:F7"/>
    <mergeCell ref="A21:E21"/>
    <mergeCell ref="A6:F6"/>
    <mergeCell ref="A8:F8"/>
  </mergeCells>
  <printOptions horizontalCentered="1"/>
  <pageMargins left="0.5511811023622047" right="0.5118110236220472" top="1.0236220472440944" bottom="0.984251968503937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2">
      <selection activeCell="G21" sqref="G21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ht="12.75">
      <c r="F1" t="s">
        <v>448</v>
      </c>
    </row>
    <row r="2" ht="12.75">
      <c r="F2" t="s">
        <v>439</v>
      </c>
    </row>
    <row r="3" ht="12.75">
      <c r="F3" t="s">
        <v>251</v>
      </c>
    </row>
    <row r="4" ht="12.75">
      <c r="F4" t="s">
        <v>440</v>
      </c>
    </row>
    <row r="5" ht="49.5" customHeight="1"/>
    <row r="6" spans="1:7" ht="19.5" customHeight="1">
      <c r="A6" s="563" t="s">
        <v>441</v>
      </c>
      <c r="B6" s="563"/>
      <c r="C6" s="563"/>
      <c r="D6" s="563"/>
      <c r="E6" s="563"/>
      <c r="F6" s="563"/>
      <c r="G6" s="563"/>
    </row>
    <row r="7" spans="1:9" ht="39.75" customHeight="1">
      <c r="A7" s="579" t="s">
        <v>442</v>
      </c>
      <c r="B7" s="579"/>
      <c r="C7" s="579"/>
      <c r="D7" s="579"/>
      <c r="E7" s="579"/>
      <c r="F7" s="579"/>
      <c r="G7" s="390"/>
      <c r="H7" s="391"/>
      <c r="I7" s="391"/>
    </row>
    <row r="8" spans="5:7" ht="19.5" customHeight="1">
      <c r="E8" s="1"/>
      <c r="F8" s="1"/>
      <c r="G8" s="11" t="s">
        <v>24</v>
      </c>
    </row>
    <row r="9" spans="1:7" ht="19.5" customHeight="1">
      <c r="A9" s="564" t="s">
        <v>31</v>
      </c>
      <c r="B9" s="564" t="s">
        <v>2</v>
      </c>
      <c r="C9" s="564" t="s">
        <v>3</v>
      </c>
      <c r="D9" s="570" t="s">
        <v>4</v>
      </c>
      <c r="E9" s="565" t="s">
        <v>37</v>
      </c>
      <c r="F9" s="565" t="s">
        <v>38</v>
      </c>
      <c r="G9" s="565" t="s">
        <v>25</v>
      </c>
    </row>
    <row r="10" spans="1:7" ht="19.5" customHeight="1">
      <c r="A10" s="564"/>
      <c r="B10" s="564"/>
      <c r="C10" s="564"/>
      <c r="D10" s="571"/>
      <c r="E10" s="565"/>
      <c r="F10" s="565"/>
      <c r="G10" s="565"/>
    </row>
    <row r="11" spans="1:7" ht="19.5" customHeight="1">
      <c r="A11" s="564"/>
      <c r="B11" s="564"/>
      <c r="C11" s="564"/>
      <c r="D11" s="572"/>
      <c r="E11" s="565"/>
      <c r="F11" s="565"/>
      <c r="G11" s="565"/>
    </row>
    <row r="12" spans="1:7" ht="7.5" customHeight="1">
      <c r="A12" s="308">
        <v>1</v>
      </c>
      <c r="B12" s="392">
        <v>2</v>
      </c>
      <c r="C12" s="392">
        <v>3</v>
      </c>
      <c r="D12" s="392">
        <v>4</v>
      </c>
      <c r="E12" s="392">
        <v>5</v>
      </c>
      <c r="F12" s="392">
        <v>6</v>
      </c>
      <c r="G12" s="392">
        <v>7</v>
      </c>
    </row>
    <row r="13" spans="1:7" ht="79.5" customHeight="1">
      <c r="A13" s="393">
        <v>1</v>
      </c>
      <c r="B13" s="394">
        <v>801</v>
      </c>
      <c r="C13" s="394">
        <v>80104</v>
      </c>
      <c r="D13" s="395">
        <v>2310</v>
      </c>
      <c r="E13" s="396" t="s">
        <v>443</v>
      </c>
      <c r="F13" s="396" t="s">
        <v>444</v>
      </c>
      <c r="G13" s="397">
        <v>2400</v>
      </c>
    </row>
    <row r="14" spans="1:7" ht="30" customHeight="1" hidden="1">
      <c r="A14" s="398"/>
      <c r="B14" s="399"/>
      <c r="C14" s="399"/>
      <c r="D14" s="399"/>
      <c r="E14" s="398"/>
      <c r="F14" s="398"/>
      <c r="G14" s="400">
        <f>-G15</f>
        <v>0</v>
      </c>
    </row>
    <row r="15" spans="1:7" ht="30" customHeight="1" hidden="1">
      <c r="A15" s="398"/>
      <c r="B15" s="399"/>
      <c r="C15" s="399"/>
      <c r="D15" s="399"/>
      <c r="E15" s="398"/>
      <c r="F15" s="398"/>
      <c r="G15" s="400">
        <v>0</v>
      </c>
    </row>
    <row r="16" spans="1:7" ht="30" customHeight="1" hidden="1">
      <c r="A16" s="401"/>
      <c r="B16" s="402"/>
      <c r="C16" s="402"/>
      <c r="D16" s="402"/>
      <c r="E16" s="401"/>
      <c r="F16" s="401"/>
      <c r="G16" s="403"/>
    </row>
    <row r="17" spans="1:7" ht="30" customHeight="1" hidden="1">
      <c r="A17" s="404"/>
      <c r="B17" s="405"/>
      <c r="C17" s="405"/>
      <c r="D17" s="405"/>
      <c r="E17" s="404"/>
      <c r="F17" s="404"/>
      <c r="G17" s="406"/>
    </row>
    <row r="18" spans="1:7" ht="39.75" customHeight="1">
      <c r="A18" s="407">
        <v>2</v>
      </c>
      <c r="B18" s="408">
        <v>853</v>
      </c>
      <c r="C18" s="408">
        <v>85333</v>
      </c>
      <c r="D18" s="409">
        <v>2320</v>
      </c>
      <c r="E18" s="410" t="s">
        <v>271</v>
      </c>
      <c r="F18" s="410" t="s">
        <v>445</v>
      </c>
      <c r="G18" s="411">
        <v>1000</v>
      </c>
    </row>
    <row r="19" spans="1:7" s="1" customFormat="1" ht="30" customHeight="1">
      <c r="A19" s="580" t="s">
        <v>53</v>
      </c>
      <c r="B19" s="581"/>
      <c r="C19" s="581"/>
      <c r="D19" s="581"/>
      <c r="E19" s="582"/>
      <c r="F19" s="412"/>
      <c r="G19" s="287">
        <f>SUM(G13:G18)</f>
        <v>3400</v>
      </c>
    </row>
    <row r="21" ht="12.75">
      <c r="A21" s="26"/>
    </row>
    <row r="22" ht="12.75">
      <c r="F22" s="25"/>
    </row>
    <row r="23" spans="6:7" ht="12.75">
      <c r="F23" s="25" t="s">
        <v>446</v>
      </c>
      <c r="G23" s="25"/>
    </row>
    <row r="24" spans="6:7" ht="12.75">
      <c r="F24" s="25"/>
      <c r="G24" s="25"/>
    </row>
    <row r="25" spans="6:7" ht="12.75">
      <c r="F25" s="25" t="s">
        <v>447</v>
      </c>
      <c r="G25" s="25"/>
    </row>
  </sheetData>
  <sheetProtection/>
  <mergeCells count="10">
    <mergeCell ref="A7:F7"/>
    <mergeCell ref="A19:E19"/>
    <mergeCell ref="A6:G6"/>
    <mergeCell ref="G9:G11"/>
    <mergeCell ref="E9:E11"/>
    <mergeCell ref="F9:F11"/>
    <mergeCell ref="A9:A11"/>
    <mergeCell ref="B9:B11"/>
    <mergeCell ref="C9:C11"/>
    <mergeCell ref="D9:D11"/>
  </mergeCells>
  <printOptions horizontalCentered="1"/>
  <pageMargins left="0.3937007874015748" right="0.3937007874015748" top="1.0236220472440944" bottom="0.984251968503937" header="0.3149606299212598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Sadkowice</cp:lastModifiedBy>
  <cp:lastPrinted>2007-12-18T11:59:08Z</cp:lastPrinted>
  <dcterms:created xsi:type="dcterms:W3CDTF">1998-12-09T13:02:10Z</dcterms:created>
  <dcterms:modified xsi:type="dcterms:W3CDTF">2008-01-02T11:54:18Z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